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envkaa\Downloads\"/>
    </mc:Choice>
  </mc:AlternateContent>
  <xr:revisionPtr revIDLastSave="0" documentId="8_{51058C3B-5482-41A4-ADFB-90783888090F}" xr6:coauthVersionLast="47" xr6:coauthVersionMax="47" xr10:uidLastSave="{00000000-0000-0000-0000-000000000000}"/>
  <bookViews>
    <workbookView xWindow="-120" yWindow="-120" windowWidth="29040" windowHeight="15720" tabRatio="733" xr2:uid="{50BDB6C5-5B77-498E-9DCF-6D265AED4AC3}"/>
  </bookViews>
  <sheets>
    <sheet name="1. Minimum volume predictor" sheetId="4" r:id="rId1"/>
    <sheet name="2. Do reported values differ" sheetId="1" r:id="rId2"/>
    <sheet name="3. Illustration" sheetId="10" r:id="rId3"/>
    <sheet name="graph helper (hide)" sheetId="9" state="hidden" r:id="rId4"/>
    <sheet name="Sheet2" sheetId="8" state="hidden" r:id="rId5"/>
    <sheet name="Sheet1" sheetId="7" state="hidden" r:id="rId6"/>
    <sheet name="helper" sheetId="5"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4" l="1"/>
  <c r="D50" i="4"/>
  <c r="C50" i="4"/>
  <c r="C51" i="4"/>
  <c r="D51" i="4" s="1"/>
  <c r="E51" i="4" s="1"/>
  <c r="A4" i="10"/>
  <c r="B60" i="1"/>
  <c r="B32" i="1"/>
  <c r="AC11" i="5"/>
  <c r="AC12" i="5"/>
  <c r="AC14" i="5"/>
  <c r="AC15" i="5"/>
  <c r="AC17" i="5"/>
  <c r="AC18" i="5"/>
  <c r="AC20" i="5"/>
  <c r="AC21" i="5"/>
  <c r="AC23" i="5"/>
  <c r="AC24" i="5"/>
  <c r="AC26" i="5"/>
  <c r="AC27" i="5"/>
  <c r="AC29" i="5"/>
  <c r="AC30" i="5"/>
  <c r="AC32" i="5"/>
  <c r="AC33" i="5"/>
  <c r="AC35" i="5"/>
  <c r="AC36" i="5"/>
  <c r="AC38" i="5"/>
  <c r="AC39" i="5"/>
  <c r="AC41" i="5"/>
  <c r="AC42" i="5"/>
  <c r="AC44" i="5"/>
  <c r="AC45" i="5"/>
  <c r="AC47" i="5"/>
  <c r="AC48" i="5"/>
  <c r="AC50" i="5"/>
  <c r="AC51" i="5"/>
  <c r="AC53" i="5"/>
  <c r="AC54" i="5"/>
  <c r="AC56" i="5"/>
  <c r="AC57" i="5"/>
  <c r="AC59" i="5"/>
  <c r="AC60" i="5"/>
  <c r="AC62" i="5"/>
  <c r="AC63" i="5"/>
  <c r="AC65" i="5"/>
  <c r="AC66" i="5"/>
  <c r="AC68" i="5"/>
  <c r="AC69" i="5"/>
  <c r="AC71" i="5"/>
  <c r="AC72" i="5"/>
  <c r="AC74" i="5"/>
  <c r="AC75" i="5"/>
  <c r="AC77" i="5"/>
  <c r="AC78" i="5"/>
  <c r="AC80" i="5"/>
  <c r="AC81" i="5"/>
  <c r="AC83" i="5"/>
  <c r="AC84" i="5"/>
  <c r="AC86" i="5"/>
  <c r="AC87" i="5"/>
  <c r="AC89" i="5"/>
  <c r="AC90" i="5"/>
  <c r="AC92" i="5"/>
  <c r="AC93" i="5"/>
  <c r="AC95" i="5"/>
  <c r="AC96" i="5"/>
  <c r="AC98" i="5"/>
  <c r="AC99" i="5"/>
  <c r="AC101" i="5"/>
  <c r="AC102" i="5"/>
  <c r="AC104" i="5"/>
  <c r="AC105" i="5"/>
  <c r="AC107" i="5"/>
  <c r="AC108" i="5"/>
  <c r="AC110" i="5"/>
  <c r="AC111" i="5"/>
  <c r="AC113" i="5"/>
  <c r="AC114" i="5"/>
  <c r="AC116" i="5"/>
  <c r="AC117" i="5"/>
  <c r="AC119" i="5"/>
  <c r="AC120" i="5"/>
  <c r="AC122" i="5"/>
  <c r="AC123" i="5"/>
  <c r="AC125" i="5"/>
  <c r="AC126" i="5"/>
  <c r="AC128" i="5"/>
  <c r="AC129" i="5"/>
  <c r="AC131" i="5"/>
  <c r="AC132" i="5"/>
  <c r="AC134" i="5"/>
  <c r="AC135" i="5"/>
  <c r="AC137" i="5"/>
  <c r="AC138" i="5"/>
  <c r="AC140" i="5"/>
  <c r="AC141" i="5"/>
  <c r="AC143" i="5"/>
  <c r="AC144" i="5"/>
  <c r="AC146" i="5"/>
  <c r="AC147" i="5"/>
  <c r="AC149" i="5"/>
  <c r="AC150" i="5"/>
  <c r="AC152" i="5"/>
  <c r="AC153" i="5"/>
  <c r="AC155" i="5"/>
  <c r="AC156" i="5"/>
  <c r="AC158" i="5"/>
  <c r="AC159" i="5"/>
  <c r="AC161" i="5"/>
  <c r="AC162" i="5"/>
  <c r="AC164" i="5"/>
  <c r="AC165" i="5"/>
  <c r="AC167" i="5"/>
  <c r="AC168" i="5"/>
  <c r="AC170" i="5"/>
  <c r="AC171" i="5"/>
  <c r="AC173" i="5"/>
  <c r="AC174" i="5"/>
  <c r="AC176" i="5"/>
  <c r="AC177" i="5"/>
  <c r="AC179" i="5"/>
  <c r="AC180" i="5"/>
  <c r="AC182" i="5"/>
  <c r="AC183" i="5"/>
  <c r="AC185" i="5"/>
  <c r="AC186" i="5"/>
  <c r="AC188" i="5"/>
  <c r="AC189" i="5"/>
  <c r="AC191" i="5"/>
  <c r="AC192" i="5"/>
  <c r="AC194" i="5"/>
  <c r="AC195" i="5"/>
  <c r="AC197" i="5"/>
  <c r="AC198" i="5"/>
  <c r="AC200" i="5"/>
  <c r="AC201" i="5"/>
  <c r="AC203" i="5"/>
  <c r="AC204" i="5"/>
  <c r="AC206" i="5"/>
  <c r="AC207" i="5"/>
  <c r="AC209" i="5"/>
  <c r="AC210" i="5"/>
  <c r="AC212" i="5"/>
  <c r="AC213" i="5"/>
  <c r="AC215" i="5"/>
  <c r="AC216" i="5"/>
  <c r="AC218" i="5"/>
  <c r="AC219" i="5"/>
  <c r="AC221" i="5"/>
  <c r="AC222" i="5"/>
  <c r="AC224" i="5"/>
  <c r="AC225" i="5"/>
  <c r="AC227" i="5"/>
  <c r="AC228" i="5"/>
  <c r="AC230" i="5"/>
  <c r="AC231" i="5"/>
  <c r="AC233" i="5"/>
  <c r="AC234" i="5"/>
  <c r="AC236" i="5"/>
  <c r="AC237" i="5"/>
  <c r="AC239" i="5"/>
  <c r="AC240" i="5"/>
  <c r="AC242" i="5"/>
  <c r="AC243" i="5"/>
  <c r="AC245" i="5"/>
  <c r="AC246" i="5"/>
  <c r="AC248" i="5"/>
  <c r="AC249" i="5"/>
  <c r="AC251" i="5"/>
  <c r="AC252" i="5"/>
  <c r="AC254" i="5"/>
  <c r="AC255" i="5"/>
  <c r="AC257" i="5"/>
  <c r="AC258" i="5"/>
  <c r="AC260" i="5"/>
  <c r="AC261" i="5"/>
  <c r="AC263" i="5"/>
  <c r="AC264" i="5"/>
  <c r="AC266" i="5"/>
  <c r="AC267" i="5"/>
  <c r="AC269" i="5"/>
  <c r="AC270" i="5"/>
  <c r="AC272" i="5"/>
  <c r="AC273" i="5"/>
  <c r="AC275" i="5"/>
  <c r="AC276" i="5"/>
  <c r="AC278" i="5"/>
  <c r="AC279" i="5"/>
  <c r="AC281" i="5"/>
  <c r="AC282" i="5"/>
  <c r="AC284" i="5"/>
  <c r="AC285" i="5"/>
  <c r="AC287" i="5"/>
  <c r="AC288" i="5"/>
  <c r="AC290" i="5"/>
  <c r="AC291" i="5"/>
  <c r="AC293" i="5"/>
  <c r="AC294" i="5"/>
  <c r="AC296" i="5"/>
  <c r="AC297" i="5"/>
  <c r="AC299" i="5"/>
  <c r="AC300" i="5"/>
  <c r="AC302" i="5"/>
  <c r="AC303" i="5"/>
  <c r="AC305" i="5"/>
  <c r="AC306" i="5"/>
  <c r="AC308" i="5"/>
  <c r="AC309" i="5"/>
  <c r="AC9" i="5"/>
  <c r="AC3" i="5"/>
  <c r="AC6" i="5"/>
  <c r="AC5" i="5" l="1"/>
  <c r="AE5" i="5"/>
  <c r="AC8" i="5"/>
  <c r="AH1" i="5"/>
  <c r="H2" i="9"/>
  <c r="G2" i="9"/>
  <c r="AE16" i="9"/>
  <c r="AA16" i="9"/>
  <c r="W16" i="9"/>
  <c r="S16" i="9"/>
  <c r="B15" i="9"/>
  <c r="B16" i="9"/>
  <c r="C16" i="9"/>
  <c r="G1" i="9"/>
  <c r="B1" i="9"/>
  <c r="C1" i="9"/>
  <c r="B2" i="9"/>
  <c r="P6" i="9" s="1"/>
  <c r="C2" i="9"/>
  <c r="R6" i="9" s="1"/>
  <c r="A3" i="9"/>
  <c r="B3" i="9"/>
  <c r="C3" i="9"/>
  <c r="D3" i="9"/>
  <c r="E3" i="9"/>
  <c r="H3" i="9"/>
  <c r="B4" i="9"/>
  <c r="P2" i="9" s="1"/>
  <c r="Q15" i="9" s="1"/>
  <c r="B5" i="9"/>
  <c r="T2" i="9" s="1"/>
  <c r="U15" i="9" s="1"/>
  <c r="B6" i="9"/>
  <c r="X2" i="9" s="1"/>
  <c r="Y15" i="9" s="1"/>
  <c r="B7" i="9"/>
  <c r="AB2" i="9" s="1"/>
  <c r="AC15" i="9" s="1"/>
  <c r="B8" i="9"/>
  <c r="B9" i="9"/>
  <c r="B10" i="9"/>
  <c r="B11" i="9"/>
  <c r="B12" i="9"/>
  <c r="N16" i="9"/>
  <c r="A56" i="1"/>
  <c r="A9" i="9" s="1"/>
  <c r="A51" i="1"/>
  <c r="A4" i="9" s="1"/>
  <c r="B40" i="4"/>
  <c r="E46" i="4"/>
  <c r="Z4" i="5"/>
  <c r="Z5" i="5" s="1"/>
  <c r="Z6" i="5" s="1"/>
  <c r="Z7" i="5" s="1"/>
  <c r="Z8" i="5" s="1"/>
  <c r="Z9" i="5" s="1"/>
  <c r="Z10" i="5" s="1"/>
  <c r="Z11" i="5" s="1"/>
  <c r="Z12" i="5" s="1"/>
  <c r="Z13" i="5" s="1"/>
  <c r="Z14" i="5" s="1"/>
  <c r="Z15" i="5" s="1"/>
  <c r="Z16" i="5" s="1"/>
  <c r="Z17" i="5" s="1"/>
  <c r="Z18" i="5" s="1"/>
  <c r="Z19" i="5" s="1"/>
  <c r="Z20" i="5" s="1"/>
  <c r="Z21" i="5" s="1"/>
  <c r="Z22" i="5" s="1"/>
  <c r="Z23" i="5" s="1"/>
  <c r="Z24" i="5" s="1"/>
  <c r="Z25" i="5" s="1"/>
  <c r="Z26" i="5" s="1"/>
  <c r="Z27" i="5" s="1"/>
  <c r="Z28" i="5" s="1"/>
  <c r="Z29" i="5" s="1"/>
  <c r="Z30" i="5" s="1"/>
  <c r="Z31" i="5" s="1"/>
  <c r="Z32" i="5" s="1"/>
  <c r="Z33" i="5" s="1"/>
  <c r="Z34" i="5" s="1"/>
  <c r="Z35" i="5" s="1"/>
  <c r="Z36" i="5" s="1"/>
  <c r="Z37" i="5" s="1"/>
  <c r="Z38" i="5" s="1"/>
  <c r="Z39" i="5" s="1"/>
  <c r="Z40" i="5" s="1"/>
  <c r="Z41" i="5" s="1"/>
  <c r="Z42" i="5" s="1"/>
  <c r="Z43" i="5" s="1"/>
  <c r="Z44" i="5" s="1"/>
  <c r="Z45" i="5" s="1"/>
  <c r="Z46" i="5" s="1"/>
  <c r="Z47" i="5" s="1"/>
  <c r="Z48" i="5" s="1"/>
  <c r="Z49" i="5" s="1"/>
  <c r="Z50" i="5" s="1"/>
  <c r="Z51" i="5" s="1"/>
  <c r="Z52" i="5" s="1"/>
  <c r="Z53" i="5" s="1"/>
  <c r="Z54" i="5" s="1"/>
  <c r="Z55" i="5" s="1"/>
  <c r="Z56" i="5" s="1"/>
  <c r="Z57" i="5" s="1"/>
  <c r="Z58" i="5" s="1"/>
  <c r="Z59" i="5" s="1"/>
  <c r="Z60" i="5" s="1"/>
  <c r="Z61" i="5" s="1"/>
  <c r="Z62" i="5" s="1"/>
  <c r="Z63" i="5" s="1"/>
  <c r="Z64" i="5" s="1"/>
  <c r="Z65" i="5" s="1"/>
  <c r="Z66" i="5" s="1"/>
  <c r="Z67" i="5" s="1"/>
  <c r="Z68" i="5" s="1"/>
  <c r="Z69" i="5" s="1"/>
  <c r="Z70" i="5" s="1"/>
  <c r="Z71" i="5" s="1"/>
  <c r="Z72" i="5" s="1"/>
  <c r="Z73" i="5" s="1"/>
  <c r="Z74" i="5" s="1"/>
  <c r="Z75" i="5" s="1"/>
  <c r="Z76" i="5" s="1"/>
  <c r="Z77" i="5" s="1"/>
  <c r="Z78" i="5" s="1"/>
  <c r="Z79" i="5" s="1"/>
  <c r="Z80" i="5" s="1"/>
  <c r="Z81" i="5" s="1"/>
  <c r="Z82" i="5" s="1"/>
  <c r="Z83" i="5" s="1"/>
  <c r="Z84" i="5" s="1"/>
  <c r="Z85" i="5" s="1"/>
  <c r="Z86" i="5" s="1"/>
  <c r="Z87" i="5" s="1"/>
  <c r="Z88" i="5" s="1"/>
  <c r="Z89" i="5" s="1"/>
  <c r="Z90" i="5" s="1"/>
  <c r="Z91" i="5" s="1"/>
  <c r="Z92" i="5" s="1"/>
  <c r="Z93" i="5" s="1"/>
  <c r="Z94" i="5" s="1"/>
  <c r="Z95" i="5" s="1"/>
  <c r="Z96" i="5" s="1"/>
  <c r="Z97" i="5" s="1"/>
  <c r="Z98" i="5" s="1"/>
  <c r="Z99" i="5" s="1"/>
  <c r="Z100" i="5" s="1"/>
  <c r="Z101" i="5" s="1"/>
  <c r="Z102" i="5" s="1"/>
  <c r="Z103" i="5" s="1"/>
  <c r="Z104" i="5" s="1"/>
  <c r="Z105" i="5" s="1"/>
  <c r="Z106" i="5" s="1"/>
  <c r="Z107" i="5" s="1"/>
  <c r="Z108" i="5" s="1"/>
  <c r="Z109" i="5" s="1"/>
  <c r="Z110" i="5" s="1"/>
  <c r="Z111" i="5" s="1"/>
  <c r="Z112" i="5" s="1"/>
  <c r="Z113" i="5" s="1"/>
  <c r="Z114" i="5" s="1"/>
  <c r="Z115" i="5" s="1"/>
  <c r="Z116" i="5" s="1"/>
  <c r="Z117" i="5" s="1"/>
  <c r="Z118" i="5" s="1"/>
  <c r="Z119" i="5" s="1"/>
  <c r="Z120" i="5" s="1"/>
  <c r="Z121" i="5" s="1"/>
  <c r="Z122" i="5" s="1"/>
  <c r="Z123" i="5" s="1"/>
  <c r="Z124" i="5" s="1"/>
  <c r="Z125" i="5" s="1"/>
  <c r="Z126" i="5" s="1"/>
  <c r="Z127" i="5" s="1"/>
  <c r="Z128" i="5" s="1"/>
  <c r="Z129" i="5" s="1"/>
  <c r="Z130" i="5" s="1"/>
  <c r="Z131" i="5" s="1"/>
  <c r="Z132" i="5" s="1"/>
  <c r="Z133" i="5" s="1"/>
  <c r="Z134" i="5" s="1"/>
  <c r="Z135" i="5" s="1"/>
  <c r="Z136" i="5" s="1"/>
  <c r="Z137" i="5" s="1"/>
  <c r="Z138" i="5" s="1"/>
  <c r="Z139" i="5" s="1"/>
  <c r="Z140" i="5" s="1"/>
  <c r="Z141" i="5" s="1"/>
  <c r="Z142" i="5" s="1"/>
  <c r="Z143" i="5" s="1"/>
  <c r="Z144" i="5" s="1"/>
  <c r="Z145" i="5" s="1"/>
  <c r="Z146" i="5" s="1"/>
  <c r="Z147" i="5" s="1"/>
  <c r="Z148" i="5" s="1"/>
  <c r="Z149" i="5" s="1"/>
  <c r="Z150" i="5" s="1"/>
  <c r="Z151" i="5" s="1"/>
  <c r="Z152" i="5" s="1"/>
  <c r="Z153" i="5" s="1"/>
  <c r="Z154" i="5" s="1"/>
  <c r="Z155" i="5" s="1"/>
  <c r="Z156" i="5" s="1"/>
  <c r="Z157" i="5" s="1"/>
  <c r="Z158" i="5" s="1"/>
  <c r="Z159" i="5" s="1"/>
  <c r="Z160" i="5" s="1"/>
  <c r="Z161" i="5" s="1"/>
  <c r="Z162" i="5" s="1"/>
  <c r="Z163" i="5" s="1"/>
  <c r="Z164" i="5" s="1"/>
  <c r="Z165" i="5" s="1"/>
  <c r="Z166" i="5" s="1"/>
  <c r="Z167" i="5" s="1"/>
  <c r="Z168" i="5" s="1"/>
  <c r="Z169" i="5" s="1"/>
  <c r="Z170" i="5" s="1"/>
  <c r="Z171" i="5" s="1"/>
  <c r="Z172" i="5" s="1"/>
  <c r="Z173" i="5" s="1"/>
  <c r="Z174" i="5" s="1"/>
  <c r="Z175" i="5" s="1"/>
  <c r="Z176" i="5" s="1"/>
  <c r="Z177" i="5" s="1"/>
  <c r="Z178" i="5" s="1"/>
  <c r="Z179" i="5" s="1"/>
  <c r="Z180" i="5" s="1"/>
  <c r="Z181" i="5" s="1"/>
  <c r="Z182" i="5" s="1"/>
  <c r="Z183" i="5" s="1"/>
  <c r="Z184" i="5" s="1"/>
  <c r="Z185" i="5" s="1"/>
  <c r="Z186" i="5" s="1"/>
  <c r="Z187" i="5" s="1"/>
  <c r="Z188" i="5" s="1"/>
  <c r="Z189" i="5" s="1"/>
  <c r="Z190" i="5" s="1"/>
  <c r="Z191" i="5" s="1"/>
  <c r="Z192" i="5" s="1"/>
  <c r="Z193" i="5" s="1"/>
  <c r="Z194" i="5" s="1"/>
  <c r="Z195" i="5" s="1"/>
  <c r="Z196" i="5" s="1"/>
  <c r="Z197" i="5" s="1"/>
  <c r="Z198" i="5" s="1"/>
  <c r="Z199" i="5" s="1"/>
  <c r="Z200" i="5" s="1"/>
  <c r="Z201" i="5" s="1"/>
  <c r="Z202" i="5" s="1"/>
  <c r="Z203" i="5" s="1"/>
  <c r="Z204" i="5" s="1"/>
  <c r="Z205" i="5" s="1"/>
  <c r="Z206" i="5" s="1"/>
  <c r="Z207" i="5" s="1"/>
  <c r="Z208" i="5" s="1"/>
  <c r="Z209" i="5" s="1"/>
  <c r="Z210" i="5" s="1"/>
  <c r="Z211" i="5" s="1"/>
  <c r="Z212" i="5" s="1"/>
  <c r="Z213" i="5" s="1"/>
  <c r="Z214" i="5" s="1"/>
  <c r="Z215" i="5" s="1"/>
  <c r="Z216" i="5" s="1"/>
  <c r="Z217" i="5" s="1"/>
  <c r="Z218" i="5" s="1"/>
  <c r="Z219" i="5" s="1"/>
  <c r="Z220" i="5" s="1"/>
  <c r="Z221" i="5" s="1"/>
  <c r="Z222" i="5" s="1"/>
  <c r="Z223" i="5" s="1"/>
  <c r="Z224" i="5" s="1"/>
  <c r="Z225" i="5" s="1"/>
  <c r="Z226" i="5" s="1"/>
  <c r="Z227" i="5" s="1"/>
  <c r="Z228" i="5" s="1"/>
  <c r="Z229" i="5" s="1"/>
  <c r="Z230" i="5" s="1"/>
  <c r="Z231" i="5" s="1"/>
  <c r="Z232" i="5" s="1"/>
  <c r="Z233" i="5" s="1"/>
  <c r="Z234" i="5" s="1"/>
  <c r="Z235" i="5" s="1"/>
  <c r="Z236" i="5" s="1"/>
  <c r="Z237" i="5" s="1"/>
  <c r="Z238" i="5" s="1"/>
  <c r="Z239" i="5" s="1"/>
  <c r="Z240" i="5" s="1"/>
  <c r="Z241" i="5" s="1"/>
  <c r="Z242" i="5" s="1"/>
  <c r="Z243" i="5" s="1"/>
  <c r="Z244" i="5" s="1"/>
  <c r="Z245" i="5" s="1"/>
  <c r="Z246" i="5" s="1"/>
  <c r="Z247" i="5" s="1"/>
  <c r="Z248" i="5" s="1"/>
  <c r="Z249" i="5" s="1"/>
  <c r="Z250" i="5" s="1"/>
  <c r="Z251" i="5" s="1"/>
  <c r="Z252" i="5" s="1"/>
  <c r="Z253" i="5" s="1"/>
  <c r="Z254" i="5" s="1"/>
  <c r="Z255" i="5" s="1"/>
  <c r="Z256" i="5" s="1"/>
  <c r="Z257" i="5" s="1"/>
  <c r="Z258" i="5" s="1"/>
  <c r="Z259" i="5" s="1"/>
  <c r="Z260" i="5" s="1"/>
  <c r="Z261" i="5" s="1"/>
  <c r="Z262" i="5" s="1"/>
  <c r="Z263" i="5" s="1"/>
  <c r="Z264" i="5" s="1"/>
  <c r="Z265" i="5" s="1"/>
  <c r="Z266" i="5" s="1"/>
  <c r="Z267" i="5" s="1"/>
  <c r="Z268" i="5" s="1"/>
  <c r="Z269" i="5" s="1"/>
  <c r="Z270" i="5" s="1"/>
  <c r="Z271" i="5" s="1"/>
  <c r="Z272" i="5" s="1"/>
  <c r="Z273" i="5" s="1"/>
  <c r="Z274" i="5" s="1"/>
  <c r="Z275" i="5" s="1"/>
  <c r="Z276" i="5" s="1"/>
  <c r="Z277" i="5" s="1"/>
  <c r="Z278" i="5" s="1"/>
  <c r="Z279" i="5" s="1"/>
  <c r="Z280" i="5" s="1"/>
  <c r="Z281" i="5" s="1"/>
  <c r="Z282" i="5" s="1"/>
  <c r="Z283" i="5" s="1"/>
  <c r="Z284" i="5" s="1"/>
  <c r="Z285" i="5" s="1"/>
  <c r="Z286" i="5" s="1"/>
  <c r="Z287" i="5" s="1"/>
  <c r="Z288" i="5" s="1"/>
  <c r="Z289" i="5" s="1"/>
  <c r="Z290" i="5" s="1"/>
  <c r="Z291" i="5" s="1"/>
  <c r="Z292" i="5" s="1"/>
  <c r="Z293" i="5" s="1"/>
  <c r="Z294" i="5" s="1"/>
  <c r="Z295" i="5" s="1"/>
  <c r="Z296" i="5" s="1"/>
  <c r="Z297" i="5" s="1"/>
  <c r="Z298" i="5" s="1"/>
  <c r="Z299" i="5" s="1"/>
  <c r="Z300" i="5" s="1"/>
  <c r="Z301" i="5" s="1"/>
  <c r="Z302" i="5" s="1"/>
  <c r="Z303" i="5" s="1"/>
  <c r="Z304" i="5" s="1"/>
  <c r="Z305" i="5" s="1"/>
  <c r="Z306" i="5" s="1"/>
  <c r="Z307" i="5" s="1"/>
  <c r="Z308" i="5" s="1"/>
  <c r="Z309" i="5" s="1"/>
  <c r="Z310" i="5" s="1"/>
  <c r="Z311" i="5" s="1"/>
  <c r="Z312" i="5" s="1"/>
  <c r="Z313" i="5" s="1"/>
  <c r="Z314" i="5" s="1"/>
  <c r="Z315" i="5" s="1"/>
  <c r="Z316" i="5" s="1"/>
  <c r="Z317" i="5" s="1"/>
  <c r="Z318" i="5" s="1"/>
  <c r="Z319" i="5" s="1"/>
  <c r="Z320" i="5" s="1"/>
  <c r="Z321" i="5" s="1"/>
  <c r="Z322" i="5" s="1"/>
  <c r="Z323" i="5" s="1"/>
  <c r="Z324" i="5" s="1"/>
  <c r="Z325" i="5" s="1"/>
  <c r="Z326" i="5" s="1"/>
  <c r="Z327" i="5" s="1"/>
  <c r="Z328" i="5" s="1"/>
  <c r="Z329" i="5" s="1"/>
  <c r="Z330" i="5" s="1"/>
  <c r="Z331" i="5" s="1"/>
  <c r="Z332" i="5" s="1"/>
  <c r="Z333" i="5" s="1"/>
  <c r="Z334" i="5" s="1"/>
  <c r="Z335" i="5" s="1"/>
  <c r="Z336" i="5" s="1"/>
  <c r="Z337" i="5" s="1"/>
  <c r="Z338" i="5" s="1"/>
  <c r="Z339" i="5" s="1"/>
  <c r="Z340" i="5" s="1"/>
  <c r="Z341" i="5" s="1"/>
  <c r="Z342" i="5" s="1"/>
  <c r="Z343" i="5" s="1"/>
  <c r="Z344" i="5" s="1"/>
  <c r="Z345" i="5" s="1"/>
  <c r="Z346" i="5" s="1"/>
  <c r="Z347" i="5" s="1"/>
  <c r="Z348" i="5" s="1"/>
  <c r="Z349" i="5" s="1"/>
  <c r="Z350" i="5" s="1"/>
  <c r="Z351" i="5" s="1"/>
  <c r="Z352" i="5" s="1"/>
  <c r="Z353" i="5" s="1"/>
  <c r="Z354" i="5" s="1"/>
  <c r="Z355" i="5" s="1"/>
  <c r="Z356" i="5" s="1"/>
  <c r="Z357" i="5" s="1"/>
  <c r="Z358" i="5" s="1"/>
  <c r="Z359" i="5" s="1"/>
  <c r="Z360" i="5" s="1"/>
  <c r="Z361" i="5" s="1"/>
  <c r="Z362" i="5" s="1"/>
  <c r="Z363" i="5" s="1"/>
  <c r="Z364" i="5" s="1"/>
  <c r="Z365" i="5" s="1"/>
  <c r="Z366" i="5" s="1"/>
  <c r="Z367" i="5" s="1"/>
  <c r="Z368" i="5" s="1"/>
  <c r="Z369" i="5" s="1"/>
  <c r="Z370" i="5" s="1"/>
  <c r="Z371" i="5" s="1"/>
  <c r="Z372" i="5" s="1"/>
  <c r="Z373" i="5" s="1"/>
  <c r="Z374" i="5" s="1"/>
  <c r="Z375" i="5" s="1"/>
  <c r="Z376" i="5" s="1"/>
  <c r="Z377" i="5" s="1"/>
  <c r="Z378" i="5" s="1"/>
  <c r="Z379" i="5" s="1"/>
  <c r="Z380" i="5" s="1"/>
  <c r="Z381" i="5" s="1"/>
  <c r="Z382" i="5" s="1"/>
  <c r="Z383" i="5" s="1"/>
  <c r="Z384" i="5" s="1"/>
  <c r="Z385" i="5" s="1"/>
  <c r="Z386" i="5" s="1"/>
  <c r="Z387" i="5" s="1"/>
  <c r="Z388" i="5" s="1"/>
  <c r="Z389" i="5" s="1"/>
  <c r="Z390" i="5" s="1"/>
  <c r="Z391" i="5" s="1"/>
  <c r="Z392" i="5" s="1"/>
  <c r="Z393" i="5" s="1"/>
  <c r="Z394" i="5" s="1"/>
  <c r="Z395" i="5" s="1"/>
  <c r="Z396" i="5" s="1"/>
  <c r="Z397" i="5" s="1"/>
  <c r="Z398" i="5" s="1"/>
  <c r="Z399" i="5" s="1"/>
  <c r="Z400" i="5" s="1"/>
  <c r="Z401" i="5" s="1"/>
  <c r="Z402" i="5" s="1"/>
  <c r="Z403" i="5" s="1"/>
  <c r="Z404" i="5" s="1"/>
  <c r="Z405" i="5" s="1"/>
  <c r="Z406" i="5" s="1"/>
  <c r="Z407" i="5" s="1"/>
  <c r="Z408" i="5" s="1"/>
  <c r="Z409" i="5" s="1"/>
  <c r="Z410" i="5" s="1"/>
  <c r="Z411" i="5" s="1"/>
  <c r="Z412" i="5" s="1"/>
  <c r="Z413" i="5" s="1"/>
  <c r="Z414" i="5" s="1"/>
  <c r="Z415" i="5" s="1"/>
  <c r="Z416" i="5" s="1"/>
  <c r="Z417" i="5" s="1"/>
  <c r="Z418" i="5" s="1"/>
  <c r="Z419" i="5" s="1"/>
  <c r="Z420" i="5" s="1"/>
  <c r="Z421" i="5" s="1"/>
  <c r="Z422" i="5" s="1"/>
  <c r="Z423" i="5" s="1"/>
  <c r="Z424" i="5" s="1"/>
  <c r="Z425" i="5" s="1"/>
  <c r="Z426" i="5" s="1"/>
  <c r="Z427" i="5" s="1"/>
  <c r="Z428" i="5" s="1"/>
  <c r="Z429" i="5" s="1"/>
  <c r="Z430" i="5" s="1"/>
  <c r="Z431" i="5" s="1"/>
  <c r="Z432" i="5" s="1"/>
  <c r="Z433" i="5" s="1"/>
  <c r="Z434" i="5" s="1"/>
  <c r="Z435" i="5" s="1"/>
  <c r="Z436" i="5" s="1"/>
  <c r="Z437" i="5" s="1"/>
  <c r="Z438" i="5" s="1"/>
  <c r="Z439" i="5" s="1"/>
  <c r="Z440" i="5" s="1"/>
  <c r="Z441" i="5" s="1"/>
  <c r="Z442" i="5" s="1"/>
  <c r="Z443" i="5" s="1"/>
  <c r="Z444" i="5" s="1"/>
  <c r="Z445" i="5" s="1"/>
  <c r="Z446" i="5" s="1"/>
  <c r="Z447" i="5" s="1"/>
  <c r="Z448" i="5" s="1"/>
  <c r="Z449" i="5" s="1"/>
  <c r="Z450" i="5" s="1"/>
  <c r="Z451" i="5" s="1"/>
  <c r="Z452" i="5" s="1"/>
  <c r="Z453" i="5" s="1"/>
  <c r="Z454" i="5" s="1"/>
  <c r="Z455" i="5" s="1"/>
  <c r="Z456" i="5" s="1"/>
  <c r="Z457" i="5" s="1"/>
  <c r="Z458" i="5" s="1"/>
  <c r="Z459" i="5" s="1"/>
  <c r="Z460" i="5" s="1"/>
  <c r="Z461" i="5" s="1"/>
  <c r="Z462" i="5" s="1"/>
  <c r="Z463" i="5" s="1"/>
  <c r="Z464" i="5" s="1"/>
  <c r="Z465" i="5" s="1"/>
  <c r="Z466" i="5" s="1"/>
  <c r="Z467" i="5" s="1"/>
  <c r="Z468" i="5" s="1"/>
  <c r="Z469" i="5" s="1"/>
  <c r="Z470" i="5" s="1"/>
  <c r="Z471" i="5" s="1"/>
  <c r="Z472" i="5" s="1"/>
  <c r="Z473" i="5" s="1"/>
  <c r="Z474" i="5" s="1"/>
  <c r="Z475" i="5" s="1"/>
  <c r="Z476" i="5" s="1"/>
  <c r="Z477" i="5" s="1"/>
  <c r="Z478" i="5" s="1"/>
  <c r="Z479" i="5" s="1"/>
  <c r="Z480" i="5" s="1"/>
  <c r="Z481" i="5" s="1"/>
  <c r="Z482" i="5" s="1"/>
  <c r="Z483" i="5" s="1"/>
  <c r="Z484" i="5" s="1"/>
  <c r="Z485" i="5" s="1"/>
  <c r="Z486" i="5" s="1"/>
  <c r="Z487" i="5" s="1"/>
  <c r="Z488" i="5" s="1"/>
  <c r="Z489" i="5" s="1"/>
  <c r="Z490" i="5" s="1"/>
  <c r="Z491" i="5" s="1"/>
  <c r="Z492" i="5" s="1"/>
  <c r="Z493" i="5" s="1"/>
  <c r="Z494" i="5" s="1"/>
  <c r="Z495" i="5" s="1"/>
  <c r="Z496" i="5" s="1"/>
  <c r="Z497" i="5" s="1"/>
  <c r="Z498" i="5" s="1"/>
  <c r="Z499" i="5" s="1"/>
  <c r="Z500" i="5" s="1"/>
  <c r="Z501" i="5" s="1"/>
  <c r="Z502" i="5" s="1"/>
  <c r="Z503" i="5" s="1"/>
  <c r="Z504" i="5" s="1"/>
  <c r="Z505" i="5" s="1"/>
  <c r="Z506" i="5" s="1"/>
  <c r="Z507" i="5" s="1"/>
  <c r="Z508" i="5" s="1"/>
  <c r="Z509" i="5" s="1"/>
  <c r="Z510" i="5" s="1"/>
  <c r="Z511" i="5" s="1"/>
  <c r="Z512" i="5" s="1"/>
  <c r="Z513" i="5" s="1"/>
  <c r="Z514" i="5" s="1"/>
  <c r="Z515" i="5" s="1"/>
  <c r="Z516" i="5" s="1"/>
  <c r="Z517" i="5" s="1"/>
  <c r="Z518" i="5" s="1"/>
  <c r="Z519" i="5" s="1"/>
  <c r="Z520" i="5" s="1"/>
  <c r="Z521" i="5" s="1"/>
  <c r="Z522" i="5" s="1"/>
  <c r="Z523" i="5" s="1"/>
  <c r="Z524" i="5" s="1"/>
  <c r="Z525" i="5" s="1"/>
  <c r="Z526" i="5" s="1"/>
  <c r="Z527" i="5" s="1"/>
  <c r="Z528" i="5" s="1"/>
  <c r="Z529" i="5" s="1"/>
  <c r="Z530" i="5" s="1"/>
  <c r="Z531" i="5" s="1"/>
  <c r="Z532" i="5" s="1"/>
  <c r="Z533" i="5" s="1"/>
  <c r="Z534" i="5" s="1"/>
  <c r="Z535" i="5" s="1"/>
  <c r="Z536" i="5" s="1"/>
  <c r="Z537" i="5" s="1"/>
  <c r="Z538" i="5" s="1"/>
  <c r="Z539" i="5" s="1"/>
  <c r="Z540" i="5" s="1"/>
  <c r="Z541" i="5" s="1"/>
  <c r="Z542" i="5" s="1"/>
  <c r="Z543" i="5" s="1"/>
  <c r="Z544" i="5" s="1"/>
  <c r="Z545" i="5" s="1"/>
  <c r="Z546" i="5" s="1"/>
  <c r="Z547" i="5" s="1"/>
  <c r="Z548" i="5" s="1"/>
  <c r="Z549" i="5" s="1"/>
  <c r="Z550" i="5" s="1"/>
  <c r="Z551" i="5" s="1"/>
  <c r="Z552" i="5" s="1"/>
  <c r="Z553" i="5" s="1"/>
  <c r="Z554" i="5" s="1"/>
  <c r="Z555" i="5" s="1"/>
  <c r="Z556" i="5" s="1"/>
  <c r="Z557" i="5" s="1"/>
  <c r="Z558" i="5" s="1"/>
  <c r="Z559" i="5" s="1"/>
  <c r="Z560" i="5" s="1"/>
  <c r="Z561" i="5" s="1"/>
  <c r="Z562" i="5" s="1"/>
  <c r="Z563" i="5" s="1"/>
  <c r="Z564" i="5" s="1"/>
  <c r="Z565" i="5" s="1"/>
  <c r="Z566" i="5" s="1"/>
  <c r="Z567" i="5" s="1"/>
  <c r="Z568" i="5" s="1"/>
  <c r="Z569" i="5" s="1"/>
  <c r="Z570" i="5" s="1"/>
  <c r="Z571" i="5" s="1"/>
  <c r="Z572" i="5" s="1"/>
  <c r="Z573" i="5" s="1"/>
  <c r="Z574" i="5" s="1"/>
  <c r="Z575" i="5" s="1"/>
  <c r="Z576" i="5" s="1"/>
  <c r="Z577" i="5" s="1"/>
  <c r="Z578" i="5" s="1"/>
  <c r="Z579" i="5" s="1"/>
  <c r="Z580" i="5" s="1"/>
  <c r="Z581" i="5" s="1"/>
  <c r="Z582" i="5" s="1"/>
  <c r="Z583" i="5" s="1"/>
  <c r="Z584" i="5" s="1"/>
  <c r="Z585" i="5" s="1"/>
  <c r="Z586" i="5" s="1"/>
  <c r="Z587" i="5" s="1"/>
  <c r="Z588" i="5" s="1"/>
  <c r="Z589" i="5" s="1"/>
  <c r="Z590" i="5" s="1"/>
  <c r="Z591" i="5" s="1"/>
  <c r="Z592" i="5" s="1"/>
  <c r="Z593" i="5" s="1"/>
  <c r="Z594" i="5" s="1"/>
  <c r="Z595" i="5" s="1"/>
  <c r="Z596" i="5" s="1"/>
  <c r="Z597" i="5" s="1"/>
  <c r="Z598" i="5" s="1"/>
  <c r="Z599" i="5" s="1"/>
  <c r="Z600" i="5" s="1"/>
  <c r="Z601" i="5" s="1"/>
  <c r="Z602" i="5" s="1"/>
  <c r="Z603" i="5" s="1"/>
  <c r="Z604" i="5" s="1"/>
  <c r="Z605" i="5" s="1"/>
  <c r="Z606" i="5" s="1"/>
  <c r="Z607" i="5" s="1"/>
  <c r="Z608" i="5" s="1"/>
  <c r="Z609" i="5" s="1"/>
  <c r="Z610" i="5" s="1"/>
  <c r="Z611" i="5" s="1"/>
  <c r="Z612" i="5" s="1"/>
  <c r="Z613" i="5" s="1"/>
  <c r="Z614" i="5" s="1"/>
  <c r="Z615" i="5" s="1"/>
  <c r="Z616" i="5" s="1"/>
  <c r="Z617" i="5" s="1"/>
  <c r="Z618" i="5" s="1"/>
  <c r="Z619" i="5" s="1"/>
  <c r="Z620" i="5" s="1"/>
  <c r="Z621" i="5" s="1"/>
  <c r="Z622" i="5" s="1"/>
  <c r="Z623" i="5" s="1"/>
  <c r="Z624" i="5" s="1"/>
  <c r="Z625" i="5" s="1"/>
  <c r="Z626" i="5" s="1"/>
  <c r="Z627" i="5" s="1"/>
  <c r="Z628" i="5" s="1"/>
  <c r="Z629" i="5" s="1"/>
  <c r="Z630" i="5" s="1"/>
  <c r="Z631" i="5" s="1"/>
  <c r="Z632" i="5" s="1"/>
  <c r="Z633" i="5" s="1"/>
  <c r="Z634" i="5" s="1"/>
  <c r="Z635" i="5" s="1"/>
  <c r="Z636" i="5" s="1"/>
  <c r="Z637" i="5" s="1"/>
  <c r="Z638" i="5" s="1"/>
  <c r="Z639" i="5" s="1"/>
  <c r="Z640" i="5" s="1"/>
  <c r="Z641" i="5" s="1"/>
  <c r="Z642" i="5" s="1"/>
  <c r="Z643" i="5" s="1"/>
  <c r="Z644" i="5" s="1"/>
  <c r="Z645" i="5" s="1"/>
  <c r="Z646" i="5" s="1"/>
  <c r="Z647" i="5" s="1"/>
  <c r="Z648" i="5" s="1"/>
  <c r="Z649" i="5" s="1"/>
  <c r="Z650" i="5" s="1"/>
  <c r="Z651" i="5" s="1"/>
  <c r="Z652" i="5" s="1"/>
  <c r="Z653" i="5" s="1"/>
  <c r="Z654" i="5" s="1"/>
  <c r="Z655" i="5" s="1"/>
  <c r="Z656" i="5" s="1"/>
  <c r="Z657" i="5" s="1"/>
  <c r="Z658" i="5" s="1"/>
  <c r="Z659" i="5" s="1"/>
  <c r="Z660" i="5" s="1"/>
  <c r="Z661" i="5" s="1"/>
  <c r="Z662" i="5" s="1"/>
  <c r="Z663" i="5" s="1"/>
  <c r="Z664" i="5" s="1"/>
  <c r="Z665" i="5" s="1"/>
  <c r="Z666" i="5" s="1"/>
  <c r="Z667" i="5" s="1"/>
  <c r="Z668" i="5" s="1"/>
  <c r="Z669" i="5" s="1"/>
  <c r="Z670" i="5" s="1"/>
  <c r="Z671" i="5" s="1"/>
  <c r="Z672" i="5" s="1"/>
  <c r="Z673" i="5" s="1"/>
  <c r="Z674" i="5" s="1"/>
  <c r="Z675" i="5" s="1"/>
  <c r="Z676" i="5" s="1"/>
  <c r="Z677" i="5" s="1"/>
  <c r="Z678" i="5" s="1"/>
  <c r="Z679" i="5" s="1"/>
  <c r="Z680" i="5" s="1"/>
  <c r="Z681" i="5" s="1"/>
  <c r="Z682" i="5" s="1"/>
  <c r="Z683" i="5" s="1"/>
  <c r="Z684" i="5" s="1"/>
  <c r="Z685" i="5" s="1"/>
  <c r="Z686" i="5" s="1"/>
  <c r="Z687" i="5" s="1"/>
  <c r="Z688" i="5" s="1"/>
  <c r="Z689" i="5" s="1"/>
  <c r="Z690" i="5" s="1"/>
  <c r="Z691" i="5" s="1"/>
  <c r="Z692" i="5" s="1"/>
  <c r="Z693" i="5" s="1"/>
  <c r="Z694" i="5" s="1"/>
  <c r="Z695" i="5" s="1"/>
  <c r="Z696" i="5" s="1"/>
  <c r="Z697" i="5" s="1"/>
  <c r="Z698" i="5" s="1"/>
  <c r="Z699" i="5" s="1"/>
  <c r="Z700" i="5" s="1"/>
  <c r="Z701" i="5" s="1"/>
  <c r="Z702" i="5" s="1"/>
  <c r="Z703" i="5" s="1"/>
  <c r="Z704" i="5" s="1"/>
  <c r="Z705" i="5" s="1"/>
  <c r="Z706" i="5" s="1"/>
  <c r="Z707" i="5" s="1"/>
  <c r="Z708" i="5" s="1"/>
  <c r="Z709" i="5" s="1"/>
  <c r="Z710" i="5" s="1"/>
  <c r="Z711" i="5" s="1"/>
  <c r="Z712" i="5" s="1"/>
  <c r="Z713" i="5" s="1"/>
  <c r="Z714" i="5" s="1"/>
  <c r="Z715" i="5" s="1"/>
  <c r="Z716" i="5" s="1"/>
  <c r="Z717" i="5" s="1"/>
  <c r="Z718" i="5" s="1"/>
  <c r="Z719" i="5" s="1"/>
  <c r="Z720" i="5" s="1"/>
  <c r="Z721" i="5" s="1"/>
  <c r="Z722" i="5" s="1"/>
  <c r="Z723" i="5" s="1"/>
  <c r="Z724" i="5" s="1"/>
  <c r="Z725" i="5" s="1"/>
  <c r="Z726" i="5" s="1"/>
  <c r="Z727" i="5" s="1"/>
  <c r="Z728" i="5" s="1"/>
  <c r="Z729" i="5" s="1"/>
  <c r="Z730" i="5" s="1"/>
  <c r="Z731" i="5" s="1"/>
  <c r="Z732" i="5" s="1"/>
  <c r="Z733" i="5" s="1"/>
  <c r="Z734" i="5" s="1"/>
  <c r="Z735" i="5" s="1"/>
  <c r="Z736" i="5" s="1"/>
  <c r="Z737" i="5" s="1"/>
  <c r="Z738" i="5" s="1"/>
  <c r="Z739" i="5" s="1"/>
  <c r="Z740" i="5" s="1"/>
  <c r="Z741" i="5" s="1"/>
  <c r="Z742" i="5" s="1"/>
  <c r="Z743" i="5" s="1"/>
  <c r="Z744" i="5" s="1"/>
  <c r="Z745" i="5" s="1"/>
  <c r="Z746" i="5" s="1"/>
  <c r="Z747" i="5" s="1"/>
  <c r="Z748" i="5" s="1"/>
  <c r="Z749" i="5" s="1"/>
  <c r="Z750" i="5" s="1"/>
  <c r="Z751" i="5" s="1"/>
  <c r="Z752" i="5" s="1"/>
  <c r="Z753" i="5" s="1"/>
  <c r="Z754" i="5" s="1"/>
  <c r="Z755" i="5" s="1"/>
  <c r="Z756" i="5" s="1"/>
  <c r="Z757" i="5" s="1"/>
  <c r="Z758" i="5" s="1"/>
  <c r="Z759" i="5" s="1"/>
  <c r="Z760" i="5" s="1"/>
  <c r="Z761" i="5" s="1"/>
  <c r="Z762" i="5" s="1"/>
  <c r="Z763" i="5" s="1"/>
  <c r="Z764" i="5" s="1"/>
  <c r="Z765" i="5" s="1"/>
  <c r="Z766" i="5" s="1"/>
  <c r="Z767" i="5" s="1"/>
  <c r="Z768" i="5" s="1"/>
  <c r="Z769" i="5" s="1"/>
  <c r="Z770" i="5" s="1"/>
  <c r="Z771" i="5" s="1"/>
  <c r="Z772" i="5" s="1"/>
  <c r="Z773" i="5" s="1"/>
  <c r="Z774" i="5" s="1"/>
  <c r="Z775" i="5" s="1"/>
  <c r="Z776" i="5" s="1"/>
  <c r="Z777" i="5" s="1"/>
  <c r="Z778" i="5" s="1"/>
  <c r="Z779" i="5" s="1"/>
  <c r="Z780" i="5" s="1"/>
  <c r="Z781" i="5" s="1"/>
  <c r="Z782" i="5" s="1"/>
  <c r="Z783" i="5" s="1"/>
  <c r="Z784" i="5" s="1"/>
  <c r="Z785" i="5" s="1"/>
  <c r="Z786" i="5" s="1"/>
  <c r="Z787" i="5" s="1"/>
  <c r="Z788" i="5" s="1"/>
  <c r="Z789" i="5" s="1"/>
  <c r="Z790" i="5" s="1"/>
  <c r="Z791" i="5" s="1"/>
  <c r="Z792" i="5" s="1"/>
  <c r="Z793" i="5" s="1"/>
  <c r="Z794" i="5" s="1"/>
  <c r="Z795" i="5" s="1"/>
  <c r="Z796" i="5" s="1"/>
  <c r="Z797" i="5" s="1"/>
  <c r="Z798" i="5" s="1"/>
  <c r="Z799" i="5" s="1"/>
  <c r="Z800" i="5" s="1"/>
  <c r="Z801" i="5" s="1"/>
  <c r="Z802" i="5" s="1"/>
  <c r="Z803" i="5" s="1"/>
  <c r="Z804" i="5" s="1"/>
  <c r="Z805" i="5" s="1"/>
  <c r="Z806" i="5" s="1"/>
  <c r="Z807" i="5" s="1"/>
  <c r="Z808" i="5" s="1"/>
  <c r="Z809" i="5" s="1"/>
  <c r="Z810" i="5" s="1"/>
  <c r="Z811" i="5" s="1"/>
  <c r="Z812" i="5" s="1"/>
  <c r="Z813" i="5" s="1"/>
  <c r="Z814" i="5" s="1"/>
  <c r="Z815" i="5" s="1"/>
  <c r="Z816" i="5" s="1"/>
  <c r="Z817" i="5" s="1"/>
  <c r="Z818" i="5" s="1"/>
  <c r="Z819" i="5" s="1"/>
  <c r="Z820" i="5" s="1"/>
  <c r="Z821" i="5" s="1"/>
  <c r="Z822" i="5" s="1"/>
  <c r="Z823" i="5" s="1"/>
  <c r="Z824" i="5" s="1"/>
  <c r="Z825" i="5" s="1"/>
  <c r="Z826" i="5" s="1"/>
  <c r="Z827" i="5" s="1"/>
  <c r="Z828" i="5" s="1"/>
  <c r="Z829" i="5" s="1"/>
  <c r="Z830" i="5" s="1"/>
  <c r="Z831" i="5" s="1"/>
  <c r="Z832" i="5" s="1"/>
  <c r="Z833" i="5" s="1"/>
  <c r="Z834" i="5" s="1"/>
  <c r="Z835" i="5" s="1"/>
  <c r="Z836" i="5" s="1"/>
  <c r="Z837" i="5" s="1"/>
  <c r="Z838" i="5" s="1"/>
  <c r="Z839" i="5" s="1"/>
  <c r="Z840" i="5" s="1"/>
  <c r="Z841" i="5" s="1"/>
  <c r="Z842" i="5" s="1"/>
  <c r="Z843" i="5" s="1"/>
  <c r="Z844" i="5" s="1"/>
  <c r="Z845" i="5" s="1"/>
  <c r="Z846" i="5" s="1"/>
  <c r="Z847" i="5" s="1"/>
  <c r="Z848" i="5" s="1"/>
  <c r="Z849" i="5" s="1"/>
  <c r="Z850" i="5" s="1"/>
  <c r="Z851" i="5" s="1"/>
  <c r="Z852" i="5" s="1"/>
  <c r="Z853" i="5" s="1"/>
  <c r="Z854" i="5" s="1"/>
  <c r="Z855" i="5" s="1"/>
  <c r="Z856" i="5" s="1"/>
  <c r="Z857" i="5" s="1"/>
  <c r="Z858" i="5" s="1"/>
  <c r="Z859" i="5" s="1"/>
  <c r="Z860" i="5" s="1"/>
  <c r="Z861" i="5" s="1"/>
  <c r="Z862" i="5" s="1"/>
  <c r="Z863" i="5" s="1"/>
  <c r="Z864" i="5" s="1"/>
  <c r="Z865" i="5" s="1"/>
  <c r="Z866" i="5" s="1"/>
  <c r="Z867" i="5" s="1"/>
  <c r="Z868" i="5" s="1"/>
  <c r="Z869" i="5" s="1"/>
  <c r="Z870" i="5" s="1"/>
  <c r="Z871" i="5" s="1"/>
  <c r="Z872" i="5" s="1"/>
  <c r="Z873" i="5" s="1"/>
  <c r="Z874" i="5" s="1"/>
  <c r="Z875" i="5" s="1"/>
  <c r="Z876" i="5" s="1"/>
  <c r="Z877" i="5" s="1"/>
  <c r="Z878" i="5" s="1"/>
  <c r="Z879" i="5" s="1"/>
  <c r="Z880" i="5" s="1"/>
  <c r="Z881" i="5" s="1"/>
  <c r="Z882" i="5" s="1"/>
  <c r="Z883" i="5" s="1"/>
  <c r="Z884" i="5" s="1"/>
  <c r="Z885" i="5" s="1"/>
  <c r="Z886" i="5" s="1"/>
  <c r="Z887" i="5" s="1"/>
  <c r="Z888" i="5" s="1"/>
  <c r="Z889" i="5" s="1"/>
  <c r="Z890" i="5" s="1"/>
  <c r="Z891" i="5" s="1"/>
  <c r="Z892" i="5" s="1"/>
  <c r="Z893" i="5" s="1"/>
  <c r="Z894" i="5" s="1"/>
  <c r="Z895" i="5" s="1"/>
  <c r="Z896" i="5" s="1"/>
  <c r="Z897" i="5" s="1"/>
  <c r="Z898" i="5" s="1"/>
  <c r="Z899" i="5" s="1"/>
  <c r="Z900" i="5" s="1"/>
  <c r="Z901" i="5" s="1"/>
  <c r="Z902" i="5" s="1"/>
  <c r="Z903" i="5" s="1"/>
  <c r="Z904" i="5" s="1"/>
  <c r="Z905" i="5" s="1"/>
  <c r="Z906" i="5" s="1"/>
  <c r="Z907" i="5" s="1"/>
  <c r="Z908" i="5" s="1"/>
  <c r="Z909" i="5" s="1"/>
  <c r="Z910" i="5" s="1"/>
  <c r="Z911" i="5" s="1"/>
  <c r="Z912" i="5" s="1"/>
  <c r="Z913" i="5" s="1"/>
  <c r="Z914" i="5" s="1"/>
  <c r="Z915" i="5" s="1"/>
  <c r="Z916" i="5" s="1"/>
  <c r="Z917" i="5" s="1"/>
  <c r="Z918" i="5" s="1"/>
  <c r="Z919" i="5" s="1"/>
  <c r="Z920" i="5" s="1"/>
  <c r="Z921" i="5" s="1"/>
  <c r="Z922" i="5" s="1"/>
  <c r="Z923" i="5" s="1"/>
  <c r="Z924" i="5" s="1"/>
  <c r="Z925" i="5" s="1"/>
  <c r="Z926" i="5" s="1"/>
  <c r="Z927" i="5" s="1"/>
  <c r="Z928" i="5" s="1"/>
  <c r="Z929" i="5" s="1"/>
  <c r="Z930" i="5" s="1"/>
  <c r="Z931" i="5" s="1"/>
  <c r="Z932" i="5" s="1"/>
  <c r="Z933" i="5" s="1"/>
  <c r="Z934" i="5" s="1"/>
  <c r="Z935" i="5" s="1"/>
  <c r="Z936" i="5" s="1"/>
  <c r="Z937" i="5" s="1"/>
  <c r="Z938" i="5" s="1"/>
  <c r="Z939" i="5" s="1"/>
  <c r="Z940" i="5" s="1"/>
  <c r="Z941" i="5" s="1"/>
  <c r="Z942" i="5" s="1"/>
  <c r="Z943" i="5" s="1"/>
  <c r="Z944" i="5" s="1"/>
  <c r="Z945" i="5" s="1"/>
  <c r="Z946" i="5" s="1"/>
  <c r="Z947" i="5" s="1"/>
  <c r="Z948" i="5" s="1"/>
  <c r="Z949" i="5" s="1"/>
  <c r="Z950" i="5" s="1"/>
  <c r="Z951" i="5" s="1"/>
  <c r="Z952" i="5" s="1"/>
  <c r="Z953" i="5" s="1"/>
  <c r="Z954" i="5" s="1"/>
  <c r="Z955" i="5" s="1"/>
  <c r="Z956" i="5" s="1"/>
  <c r="Z957" i="5" s="1"/>
  <c r="Z958" i="5" s="1"/>
  <c r="Z959" i="5" s="1"/>
  <c r="Z960" i="5" s="1"/>
  <c r="Z961" i="5" s="1"/>
  <c r="Z962" i="5" s="1"/>
  <c r="Z963" i="5" s="1"/>
  <c r="Z964" i="5" s="1"/>
  <c r="Z965" i="5" s="1"/>
  <c r="Z966" i="5" s="1"/>
  <c r="Z967" i="5" s="1"/>
  <c r="Z968" i="5" s="1"/>
  <c r="Z969" i="5" s="1"/>
  <c r="Z970" i="5" s="1"/>
  <c r="Z971" i="5" s="1"/>
  <c r="Z972" i="5" s="1"/>
  <c r="Z973" i="5" s="1"/>
  <c r="Z974" i="5" s="1"/>
  <c r="Z975" i="5" s="1"/>
  <c r="Z976" i="5" s="1"/>
  <c r="Z977" i="5" s="1"/>
  <c r="Z978" i="5" s="1"/>
  <c r="Z979" i="5" s="1"/>
  <c r="Z980" i="5" s="1"/>
  <c r="Z981" i="5" s="1"/>
  <c r="Z982" i="5" s="1"/>
  <c r="Z983" i="5" s="1"/>
  <c r="Z984" i="5" s="1"/>
  <c r="Z985" i="5" s="1"/>
  <c r="Z986" i="5" s="1"/>
  <c r="Z987" i="5" s="1"/>
  <c r="Z988" i="5" s="1"/>
  <c r="Z989" i="5" s="1"/>
  <c r="Z990" i="5" s="1"/>
  <c r="Z991" i="5" s="1"/>
  <c r="Z992" i="5" s="1"/>
  <c r="Z993" i="5" s="1"/>
  <c r="Z994" i="5" s="1"/>
  <c r="Z995" i="5" s="1"/>
  <c r="Z996" i="5" s="1"/>
  <c r="Z997" i="5" s="1"/>
  <c r="Z998" i="5" s="1"/>
  <c r="Z999" i="5" s="1"/>
  <c r="Z1000" i="5" s="1"/>
  <c r="Z1001" i="5" s="1"/>
  <c r="Z1002" i="5" s="1"/>
  <c r="Z1003" i="5" s="1"/>
  <c r="Z1004" i="5" s="1"/>
  <c r="Z1005" i="5" s="1"/>
  <c r="Z1006" i="5" s="1"/>
  <c r="Z1007" i="5" s="1"/>
  <c r="Z1008" i="5" s="1"/>
  <c r="Z1009" i="5" s="1"/>
  <c r="Z1010" i="5" s="1"/>
  <c r="Z1011" i="5" s="1"/>
  <c r="Z1012" i="5" s="1"/>
  <c r="Z1013" i="5" s="1"/>
  <c r="Z1014" i="5" s="1"/>
  <c r="Z1015" i="5" s="1"/>
  <c r="Z1016" i="5" s="1"/>
  <c r="Z1017" i="5" s="1"/>
  <c r="Z1018" i="5" s="1"/>
  <c r="Z1019" i="5" s="1"/>
  <c r="Z1020" i="5" s="1"/>
  <c r="Z1021" i="5" s="1"/>
  <c r="Z1022" i="5" s="1"/>
  <c r="Z1023" i="5" s="1"/>
  <c r="Z1024" i="5" s="1"/>
  <c r="Z1025" i="5" s="1"/>
  <c r="Z1026" i="5" s="1"/>
  <c r="Z1027" i="5" s="1"/>
  <c r="Z1028" i="5" s="1"/>
  <c r="Z1029" i="5" s="1"/>
  <c r="Z1030" i="5" s="1"/>
  <c r="Z1031" i="5" s="1"/>
  <c r="Z1032" i="5" s="1"/>
  <c r="Z1033" i="5" s="1"/>
  <c r="Z1034" i="5" s="1"/>
  <c r="Z1035" i="5" s="1"/>
  <c r="Z1036" i="5" s="1"/>
  <c r="Z1037" i="5" s="1"/>
  <c r="Z1038" i="5" s="1"/>
  <c r="Z1039" i="5" s="1"/>
  <c r="Z1040" i="5" s="1"/>
  <c r="Z1041" i="5" s="1"/>
  <c r="Z1042" i="5" s="1"/>
  <c r="Z1043" i="5" s="1"/>
  <c r="Z1044" i="5" s="1"/>
  <c r="Z1045" i="5" s="1"/>
  <c r="Z1046" i="5" s="1"/>
  <c r="Z1047" i="5" s="1"/>
  <c r="Z1048" i="5" s="1"/>
  <c r="Z1049" i="5" s="1"/>
  <c r="Z1050" i="5" s="1"/>
  <c r="Z1051" i="5" s="1"/>
  <c r="Z1052" i="5" s="1"/>
  <c r="Z1053" i="5" s="1"/>
  <c r="Z1054" i="5" s="1"/>
  <c r="Z1055" i="5" s="1"/>
  <c r="Z1056" i="5" s="1"/>
  <c r="Z1057" i="5" s="1"/>
  <c r="Z1058" i="5" s="1"/>
  <c r="Z1059" i="5" s="1"/>
  <c r="Z1060" i="5" s="1"/>
  <c r="Z1061" i="5" s="1"/>
  <c r="Z1062" i="5" s="1"/>
  <c r="Z1063" i="5" s="1"/>
  <c r="Z1064" i="5" s="1"/>
  <c r="Z1065" i="5" s="1"/>
  <c r="Z1066" i="5" s="1"/>
  <c r="Z1067" i="5" s="1"/>
  <c r="Z1068" i="5" s="1"/>
  <c r="Z1069" i="5" s="1"/>
  <c r="Z1070" i="5" s="1"/>
  <c r="Z1071" i="5" s="1"/>
  <c r="Z1072" i="5" s="1"/>
  <c r="Z1073" i="5" s="1"/>
  <c r="Z1074" i="5" s="1"/>
  <c r="Z1075" i="5" s="1"/>
  <c r="Z1076" i="5" s="1"/>
  <c r="Z1077" i="5" s="1"/>
  <c r="Z1078" i="5" s="1"/>
  <c r="Z1079" i="5" s="1"/>
  <c r="Z1080" i="5" s="1"/>
  <c r="Z1081" i="5" s="1"/>
  <c r="Z1082" i="5" s="1"/>
  <c r="Z1083" i="5" s="1"/>
  <c r="Z1084" i="5" s="1"/>
  <c r="Z1085" i="5" s="1"/>
  <c r="Z1086" i="5" s="1"/>
  <c r="Z1087" i="5" s="1"/>
  <c r="Z1088" i="5" s="1"/>
  <c r="Z1089" i="5" s="1"/>
  <c r="Z1090" i="5" s="1"/>
  <c r="Z1091" i="5" s="1"/>
  <c r="Z1092" i="5" s="1"/>
  <c r="Z1093" i="5" s="1"/>
  <c r="Z1094" i="5" s="1"/>
  <c r="Z1095" i="5" s="1"/>
  <c r="Z1096" i="5" s="1"/>
  <c r="Z1097" i="5" s="1"/>
  <c r="Z1098" i="5" s="1"/>
  <c r="Z1099" i="5" s="1"/>
  <c r="Z1100" i="5" s="1"/>
  <c r="Z1101" i="5" s="1"/>
  <c r="Z1102" i="5" s="1"/>
  <c r="Z1103" i="5" s="1"/>
  <c r="Z1104" i="5" s="1"/>
  <c r="Z1105" i="5" s="1"/>
  <c r="Z1106" i="5" s="1"/>
  <c r="Z1107" i="5" s="1"/>
  <c r="Z1108" i="5" s="1"/>
  <c r="Z1109" i="5" s="1"/>
  <c r="Z1110" i="5" s="1"/>
  <c r="Z1111" i="5" s="1"/>
  <c r="Z1112" i="5" s="1"/>
  <c r="Z1113" i="5" s="1"/>
  <c r="Z1114" i="5" s="1"/>
  <c r="Z1115" i="5" s="1"/>
  <c r="Z1116" i="5" s="1"/>
  <c r="Z1117" i="5" s="1"/>
  <c r="Z1118" i="5" s="1"/>
  <c r="Z1119" i="5" s="1"/>
  <c r="Z1120" i="5" s="1"/>
  <c r="Z1121" i="5" s="1"/>
  <c r="Z1122" i="5" s="1"/>
  <c r="Z1123" i="5" s="1"/>
  <c r="Z1124" i="5" s="1"/>
  <c r="Z1125" i="5" s="1"/>
  <c r="Z1126" i="5" s="1"/>
  <c r="Z1127" i="5" s="1"/>
  <c r="Z1128" i="5" s="1"/>
  <c r="Z1129" i="5" s="1"/>
  <c r="Z1130" i="5" s="1"/>
  <c r="Z1131" i="5" s="1"/>
  <c r="Z1132" i="5" s="1"/>
  <c r="Z1133" i="5" s="1"/>
  <c r="Z1134" i="5" s="1"/>
  <c r="Z1135" i="5" s="1"/>
  <c r="Z1136" i="5" s="1"/>
  <c r="Z1137" i="5" s="1"/>
  <c r="Z1138" i="5" s="1"/>
  <c r="Z1139" i="5" s="1"/>
  <c r="Z1140" i="5" s="1"/>
  <c r="Z1141" i="5" s="1"/>
  <c r="Z1142" i="5" s="1"/>
  <c r="Z1143" i="5" s="1"/>
  <c r="Z1144" i="5" s="1"/>
  <c r="Z1145" i="5" s="1"/>
  <c r="Z1146" i="5" s="1"/>
  <c r="Z1147" i="5" s="1"/>
  <c r="Z1148" i="5" s="1"/>
  <c r="Z1149" i="5" s="1"/>
  <c r="Z1150" i="5" s="1"/>
  <c r="Z1151" i="5" s="1"/>
  <c r="Z1152" i="5" s="1"/>
  <c r="Z1153" i="5" s="1"/>
  <c r="Z1154" i="5" s="1"/>
  <c r="Z1155" i="5" s="1"/>
  <c r="Z1156" i="5" s="1"/>
  <c r="Z1157" i="5" s="1"/>
  <c r="Z1158" i="5" s="1"/>
  <c r="Z1159" i="5" s="1"/>
  <c r="Z1160" i="5" s="1"/>
  <c r="Z1161" i="5" s="1"/>
  <c r="Z1162" i="5" s="1"/>
  <c r="Z1163" i="5" s="1"/>
  <c r="Z1164" i="5" s="1"/>
  <c r="Z1165" i="5" s="1"/>
  <c r="Z1166" i="5" s="1"/>
  <c r="Z1167" i="5" s="1"/>
  <c r="Z1168" i="5" s="1"/>
  <c r="Z1169" i="5" s="1"/>
  <c r="Z1170" i="5" s="1"/>
  <c r="Z1171" i="5" s="1"/>
  <c r="Z1172" i="5" s="1"/>
  <c r="Z1173" i="5" s="1"/>
  <c r="Z1174" i="5" s="1"/>
  <c r="Z1175" i="5" s="1"/>
  <c r="Z1176" i="5" s="1"/>
  <c r="Z1177" i="5" s="1"/>
  <c r="Z1178" i="5" s="1"/>
  <c r="Z1179" i="5" s="1"/>
  <c r="Z1180" i="5" s="1"/>
  <c r="Z1181" i="5" s="1"/>
  <c r="Z1182" i="5" s="1"/>
  <c r="Z1183" i="5" s="1"/>
  <c r="Z1184" i="5" s="1"/>
  <c r="Z1185" i="5" s="1"/>
  <c r="Z1186" i="5" s="1"/>
  <c r="Z1187" i="5" s="1"/>
  <c r="Z1188" i="5" s="1"/>
  <c r="Z1189" i="5" s="1"/>
  <c r="Z1190" i="5" s="1"/>
  <c r="Z1191" i="5" s="1"/>
  <c r="Z1192" i="5" s="1"/>
  <c r="Z1193" i="5" s="1"/>
  <c r="Z1194" i="5" s="1"/>
  <c r="Z1195" i="5" s="1"/>
  <c r="Z1196" i="5" s="1"/>
  <c r="Z1197" i="5" s="1"/>
  <c r="Z1198" i="5" s="1"/>
  <c r="Z1199" i="5" s="1"/>
  <c r="Z1200" i="5" s="1"/>
  <c r="Z1201" i="5" s="1"/>
  <c r="Z1202" i="5" s="1"/>
  <c r="Z1203" i="5" s="1"/>
  <c r="Z1204" i="5" s="1"/>
  <c r="Z1205" i="5" s="1"/>
  <c r="Z1206" i="5" s="1"/>
  <c r="Z1207" i="5" s="1"/>
  <c r="Z1208" i="5" s="1"/>
  <c r="Z1209" i="5" s="1"/>
  <c r="Z1210" i="5" s="1"/>
  <c r="Z1211" i="5" s="1"/>
  <c r="Z1212" i="5" s="1"/>
  <c r="Z1213" i="5" s="1"/>
  <c r="Z1214" i="5" s="1"/>
  <c r="Z1215" i="5" s="1"/>
  <c r="Z1216" i="5" s="1"/>
  <c r="Z1217" i="5" s="1"/>
  <c r="Z1218" i="5" s="1"/>
  <c r="Z1219" i="5" s="1"/>
  <c r="Z1220" i="5" s="1"/>
  <c r="Z1221" i="5" s="1"/>
  <c r="Z1222" i="5" s="1"/>
  <c r="Z1223" i="5" s="1"/>
  <c r="Z1224" i="5" s="1"/>
  <c r="Z1225" i="5" s="1"/>
  <c r="Z1226" i="5" s="1"/>
  <c r="Z1227" i="5" s="1"/>
  <c r="Z1228" i="5" s="1"/>
  <c r="Z1229" i="5" s="1"/>
  <c r="Z1230" i="5" s="1"/>
  <c r="Z1231" i="5" s="1"/>
  <c r="Z1232" i="5" s="1"/>
  <c r="Z1233" i="5" s="1"/>
  <c r="Z1234" i="5" s="1"/>
  <c r="Z1235" i="5" s="1"/>
  <c r="Z1236" i="5" s="1"/>
  <c r="Z1237" i="5" s="1"/>
  <c r="Z1238" i="5" s="1"/>
  <c r="Z1239" i="5" s="1"/>
  <c r="Z1240" i="5" s="1"/>
  <c r="Z1241" i="5" s="1"/>
  <c r="Z1242" i="5" s="1"/>
  <c r="Z1243" i="5" s="1"/>
  <c r="Z1244" i="5" s="1"/>
  <c r="Z1245" i="5" s="1"/>
  <c r="Z1246" i="5" s="1"/>
  <c r="Z1247" i="5" s="1"/>
  <c r="Z1248" i="5" s="1"/>
  <c r="Z1249" i="5" s="1"/>
  <c r="Z1250" i="5" s="1"/>
  <c r="Z1251" i="5" s="1"/>
  <c r="Z1252" i="5" s="1"/>
  <c r="Z1253" i="5" s="1"/>
  <c r="Z1254" i="5" s="1"/>
  <c r="Z1255" i="5" s="1"/>
  <c r="Z1256" i="5" s="1"/>
  <c r="Z1257" i="5" s="1"/>
  <c r="Z1258" i="5" s="1"/>
  <c r="Z1259" i="5" s="1"/>
  <c r="Z1260" i="5" s="1"/>
  <c r="Z1261" i="5" s="1"/>
  <c r="Z1262" i="5" s="1"/>
  <c r="Z1263" i="5" s="1"/>
  <c r="Z1264" i="5" s="1"/>
  <c r="Z1265" i="5" s="1"/>
  <c r="Z1266" i="5" s="1"/>
  <c r="Z1267" i="5" s="1"/>
  <c r="Z1268" i="5" s="1"/>
  <c r="Z1269" i="5" s="1"/>
  <c r="Z1270" i="5" s="1"/>
  <c r="Z1271" i="5" s="1"/>
  <c r="Z1272" i="5" s="1"/>
  <c r="Z1273" i="5" s="1"/>
  <c r="Z1274" i="5" s="1"/>
  <c r="Z1275" i="5" s="1"/>
  <c r="Z1276" i="5" s="1"/>
  <c r="Z1277" i="5" s="1"/>
  <c r="Z1278" i="5" s="1"/>
  <c r="Z1279" i="5" s="1"/>
  <c r="Z1280" i="5" s="1"/>
  <c r="Z1281" i="5" s="1"/>
  <c r="Z1282" i="5" s="1"/>
  <c r="Z1283" i="5" s="1"/>
  <c r="Z1284" i="5" s="1"/>
  <c r="Z1285" i="5" s="1"/>
  <c r="Z1286" i="5" s="1"/>
  <c r="Z1287" i="5" s="1"/>
  <c r="Z1288" i="5" s="1"/>
  <c r="Z1289" i="5" s="1"/>
  <c r="Z1290" i="5" s="1"/>
  <c r="C46" i="4"/>
  <c r="D33" i="1"/>
  <c r="D34" i="1" s="1"/>
  <c r="C33" i="1"/>
  <c r="G5" i="8"/>
  <c r="G4" i="8" s="1"/>
  <c r="G3" i="8"/>
  <c r="B3" i="8"/>
  <c r="B4" i="8"/>
  <c r="B5" i="8"/>
  <c r="B6" i="8"/>
  <c r="B7" i="8"/>
  <c r="B8" i="8"/>
  <c r="B9" i="8"/>
  <c r="B10" i="8"/>
  <c r="B11" i="8"/>
  <c r="B12" i="8"/>
  <c r="B13" i="8"/>
  <c r="B14" i="8"/>
  <c r="B15" i="8"/>
  <c r="B16" i="8"/>
  <c r="B17" i="8"/>
  <c r="B18" i="8"/>
  <c r="B19" i="8"/>
  <c r="B20" i="8"/>
  <c r="B21" i="8"/>
  <c r="B2" i="8"/>
  <c r="F11" i="7"/>
  <c r="G5" i="7"/>
  <c r="C51" i="1"/>
  <c r="C4" i="9" s="1"/>
  <c r="AD10" i="5" l="1"/>
  <c r="AD11" i="5" s="1"/>
  <c r="AD16" i="5"/>
  <c r="AD17" i="5" s="1"/>
  <c r="AD22" i="5"/>
  <c r="AD23" i="5" s="1"/>
  <c r="AD28" i="5"/>
  <c r="AD29" i="5" s="1"/>
  <c r="AD34" i="5"/>
  <c r="AD35" i="5" s="1"/>
  <c r="AD40" i="5"/>
  <c r="AD41" i="5" s="1"/>
  <c r="AD46" i="5"/>
  <c r="AD47" i="5" s="1"/>
  <c r="AD52" i="5"/>
  <c r="AD53" i="5" s="1"/>
  <c r="AD58" i="5"/>
  <c r="AD59" i="5" s="1"/>
  <c r="AD64" i="5"/>
  <c r="AD65" i="5" s="1"/>
  <c r="AD70" i="5"/>
  <c r="AD71" i="5" s="1"/>
  <c r="AD76" i="5"/>
  <c r="AD77" i="5" s="1"/>
  <c r="AD82" i="5"/>
  <c r="AD83" i="5" s="1"/>
  <c r="AD88" i="5"/>
  <c r="AD89" i="5" s="1"/>
  <c r="AD94" i="5"/>
  <c r="AD95" i="5" s="1"/>
  <c r="AD100" i="5"/>
  <c r="AD101" i="5" s="1"/>
  <c r="AD106" i="5"/>
  <c r="AD107" i="5" s="1"/>
  <c r="AD112" i="5"/>
  <c r="AD113" i="5" s="1"/>
  <c r="AD118" i="5"/>
  <c r="AD119" i="5" s="1"/>
  <c r="AD124" i="5"/>
  <c r="AD125" i="5" s="1"/>
  <c r="AD130" i="5"/>
  <c r="AD131" i="5" s="1"/>
  <c r="AD136" i="5"/>
  <c r="AD137" i="5" s="1"/>
  <c r="AD142" i="5"/>
  <c r="AD143" i="5" s="1"/>
  <c r="AD148" i="5"/>
  <c r="AD149" i="5" s="1"/>
  <c r="AD154" i="5"/>
  <c r="AD155" i="5" s="1"/>
  <c r="AD160" i="5"/>
  <c r="AD161" i="5" s="1"/>
  <c r="AD166" i="5"/>
  <c r="AD167" i="5" s="1"/>
  <c r="AD172" i="5"/>
  <c r="AD173" i="5" s="1"/>
  <c r="AD178" i="5"/>
  <c r="AD179" i="5" s="1"/>
  <c r="AD184" i="5"/>
  <c r="AD185" i="5" s="1"/>
  <c r="AD190" i="5"/>
  <c r="AD191" i="5" s="1"/>
  <c r="AD196" i="5"/>
  <c r="AD197" i="5" s="1"/>
  <c r="AD202" i="5"/>
  <c r="AD203" i="5" s="1"/>
  <c r="AD208" i="5"/>
  <c r="AD209" i="5" s="1"/>
  <c r="AD214" i="5"/>
  <c r="AD215" i="5" s="1"/>
  <c r="AD220" i="5"/>
  <c r="AD221" i="5" s="1"/>
  <c r="AD226" i="5"/>
  <c r="AD227" i="5" s="1"/>
  <c r="AD232" i="5"/>
  <c r="AD233" i="5" s="1"/>
  <c r="AD238" i="5"/>
  <c r="AD239" i="5" s="1"/>
  <c r="AD244" i="5"/>
  <c r="AD245" i="5" s="1"/>
  <c r="AD250" i="5"/>
  <c r="AD251" i="5" s="1"/>
  <c r="AD256" i="5"/>
  <c r="AD257" i="5" s="1"/>
  <c r="AD262" i="5"/>
  <c r="AD263" i="5" s="1"/>
  <c r="AD268" i="5"/>
  <c r="AD269" i="5" s="1"/>
  <c r="AD274" i="5"/>
  <c r="AD275" i="5" s="1"/>
  <c r="AD280" i="5"/>
  <c r="AD281" i="5" s="1"/>
  <c r="AD286" i="5"/>
  <c r="AD287" i="5" s="1"/>
  <c r="AD292" i="5"/>
  <c r="AD293" i="5" s="1"/>
  <c r="AD298" i="5"/>
  <c r="AD299" i="5" s="1"/>
  <c r="AD304" i="5"/>
  <c r="AD305" i="5" s="1"/>
  <c r="AE10" i="5"/>
  <c r="AE11" i="5" s="1"/>
  <c r="AE16" i="5"/>
  <c r="AE17" i="5" s="1"/>
  <c r="AE22" i="5"/>
  <c r="AE23" i="5" s="1"/>
  <c r="AE28" i="5"/>
  <c r="AE29" i="5" s="1"/>
  <c r="AE34" i="5"/>
  <c r="AE35" i="5" s="1"/>
  <c r="AE40" i="5"/>
  <c r="AE41" i="5" s="1"/>
  <c r="AE46" i="5"/>
  <c r="AE47" i="5" s="1"/>
  <c r="AE52" i="5"/>
  <c r="AE53" i="5" s="1"/>
  <c r="AE58" i="5"/>
  <c r="AE59" i="5" s="1"/>
  <c r="AE64" i="5"/>
  <c r="AE65" i="5" s="1"/>
  <c r="AE70" i="5"/>
  <c r="AE71" i="5" s="1"/>
  <c r="AE76" i="5"/>
  <c r="AE77" i="5" s="1"/>
  <c r="AE82" i="5"/>
  <c r="AE83" i="5" s="1"/>
  <c r="AE88" i="5"/>
  <c r="AE89" i="5" s="1"/>
  <c r="AE94" i="5"/>
  <c r="AE95" i="5" s="1"/>
  <c r="AE100" i="5"/>
  <c r="AE101" i="5" s="1"/>
  <c r="AE106" i="5"/>
  <c r="AE107" i="5" s="1"/>
  <c r="AE112" i="5"/>
  <c r="AE113" i="5" s="1"/>
  <c r="AE118" i="5"/>
  <c r="AE119" i="5" s="1"/>
  <c r="AE124" i="5"/>
  <c r="AE125" i="5" s="1"/>
  <c r="AE130" i="5"/>
  <c r="AE131" i="5" s="1"/>
  <c r="AE136" i="5"/>
  <c r="AE137" i="5" s="1"/>
  <c r="AE142" i="5"/>
  <c r="AE143" i="5" s="1"/>
  <c r="AE148" i="5"/>
  <c r="AE149" i="5" s="1"/>
  <c r="AE154" i="5"/>
  <c r="AE155" i="5" s="1"/>
  <c r="AE160" i="5"/>
  <c r="AE161" i="5" s="1"/>
  <c r="AE166" i="5"/>
  <c r="AE167" i="5" s="1"/>
  <c r="AE172" i="5"/>
  <c r="AE173" i="5" s="1"/>
  <c r="AE178" i="5"/>
  <c r="AE179" i="5" s="1"/>
  <c r="AE184" i="5"/>
  <c r="AE185" i="5" s="1"/>
  <c r="AE190" i="5"/>
  <c r="AE191" i="5" s="1"/>
  <c r="AE196" i="5"/>
  <c r="AE197" i="5" s="1"/>
  <c r="AE202" i="5"/>
  <c r="AE203" i="5" s="1"/>
  <c r="AE208" i="5"/>
  <c r="AE209" i="5" s="1"/>
  <c r="AE214" i="5"/>
  <c r="AE215" i="5" s="1"/>
  <c r="AE31" i="5"/>
  <c r="AE32" i="5" s="1"/>
  <c r="AE67" i="5"/>
  <c r="AE68" i="5" s="1"/>
  <c r="AE103" i="5"/>
  <c r="AE104" i="5" s="1"/>
  <c r="AE139" i="5"/>
  <c r="AE140" i="5" s="1"/>
  <c r="AE175" i="5"/>
  <c r="AE176" i="5" s="1"/>
  <c r="AE211" i="5"/>
  <c r="AE212" i="5" s="1"/>
  <c r="AE238" i="5"/>
  <c r="AE239" i="5" s="1"/>
  <c r="AD271" i="5"/>
  <c r="AD272" i="5" s="1"/>
  <c r="AE277" i="5"/>
  <c r="AE278" i="5" s="1"/>
  <c r="AD25" i="5"/>
  <c r="AD26" i="5" s="1"/>
  <c r="AD61" i="5"/>
  <c r="AD62" i="5" s="1"/>
  <c r="AD97" i="5"/>
  <c r="AD98" i="5" s="1"/>
  <c r="AD133" i="5"/>
  <c r="AD134" i="5" s="1"/>
  <c r="AD169" i="5"/>
  <c r="AD170" i="5" s="1"/>
  <c r="AD205" i="5"/>
  <c r="AD206" i="5" s="1"/>
  <c r="AE232" i="5"/>
  <c r="AE233" i="5" s="1"/>
  <c r="AD265" i="5"/>
  <c r="AD266" i="5" s="1"/>
  <c r="AE271" i="5"/>
  <c r="AE272" i="5" s="1"/>
  <c r="AE304" i="5"/>
  <c r="AE305" i="5" s="1"/>
  <c r="AE25" i="5"/>
  <c r="AE26" i="5" s="1"/>
  <c r="AE61" i="5"/>
  <c r="AE62" i="5" s="1"/>
  <c r="AE97" i="5"/>
  <c r="AE98" i="5" s="1"/>
  <c r="AE133" i="5"/>
  <c r="AE134" i="5" s="1"/>
  <c r="AE169" i="5"/>
  <c r="AE170" i="5" s="1"/>
  <c r="AE205" i="5"/>
  <c r="AE206" i="5" s="1"/>
  <c r="AE226" i="5"/>
  <c r="AE227" i="5" s="1"/>
  <c r="AD259" i="5"/>
  <c r="AD260" i="5" s="1"/>
  <c r="AE265" i="5"/>
  <c r="AE266" i="5" s="1"/>
  <c r="AE298" i="5"/>
  <c r="AE299" i="5" s="1"/>
  <c r="AD19" i="5"/>
  <c r="AD20" i="5" s="1"/>
  <c r="AD55" i="5"/>
  <c r="AD56" i="5" s="1"/>
  <c r="AE19" i="5"/>
  <c r="AE20" i="5" s="1"/>
  <c r="AD37" i="5"/>
  <c r="AD38" i="5" s="1"/>
  <c r="AE55" i="5"/>
  <c r="AE56" i="5" s="1"/>
  <c r="AD73" i="5"/>
  <c r="AD74" i="5" s="1"/>
  <c r="AD91" i="5"/>
  <c r="AD92" i="5" s="1"/>
  <c r="AD175" i="5"/>
  <c r="AD176" i="5" s="1"/>
  <c r="AE217" i="5"/>
  <c r="AE218" i="5" s="1"/>
  <c r="AD241" i="5"/>
  <c r="AD242" i="5" s="1"/>
  <c r="AE256" i="5"/>
  <c r="AE257" i="5" s="1"/>
  <c r="AE280" i="5"/>
  <c r="AE281" i="5" s="1"/>
  <c r="AE295" i="5"/>
  <c r="AE296" i="5" s="1"/>
  <c r="AE37" i="5"/>
  <c r="AE38" i="5" s="1"/>
  <c r="AE73" i="5"/>
  <c r="AE74" i="5" s="1"/>
  <c r="AE91" i="5"/>
  <c r="AE92" i="5" s="1"/>
  <c r="AD151" i="5"/>
  <c r="AD152" i="5" s="1"/>
  <c r="AD193" i="5"/>
  <c r="AD194" i="5" s="1"/>
  <c r="AE241" i="5"/>
  <c r="AE242" i="5" s="1"/>
  <c r="AD109" i="5"/>
  <c r="AD110" i="5" s="1"/>
  <c r="AE151" i="5"/>
  <c r="AE152" i="5" s="1"/>
  <c r="AE193" i="5"/>
  <c r="AE194" i="5" s="1"/>
  <c r="AD289" i="5"/>
  <c r="AD290" i="5" s="1"/>
  <c r="AE109" i="5"/>
  <c r="AE110" i="5" s="1"/>
  <c r="AD127" i="5"/>
  <c r="AD128" i="5" s="1"/>
  <c r="AD211" i="5"/>
  <c r="AD212" i="5" s="1"/>
  <c r="AE220" i="5"/>
  <c r="AE221" i="5" s="1"/>
  <c r="AD235" i="5"/>
  <c r="AD236" i="5" s="1"/>
  <c r="AE250" i="5"/>
  <c r="AE251" i="5" s="1"/>
  <c r="AE274" i="5"/>
  <c r="AE275" i="5" s="1"/>
  <c r="AE289" i="5"/>
  <c r="AE290" i="5" s="1"/>
  <c r="AD13" i="5"/>
  <c r="AD14" i="5" s="1"/>
  <c r="AD49" i="5"/>
  <c r="AD50" i="5" s="1"/>
  <c r="AD85" i="5"/>
  <c r="AD86" i="5" s="1"/>
  <c r="AE127" i="5"/>
  <c r="AE128" i="5" s="1"/>
  <c r="AE43" i="5"/>
  <c r="AE44" i="5" s="1"/>
  <c r="AE121" i="5"/>
  <c r="AE122" i="5" s="1"/>
  <c r="AE163" i="5"/>
  <c r="AE164" i="5" s="1"/>
  <c r="AE244" i="5"/>
  <c r="AE245" i="5" s="1"/>
  <c r="AD67" i="5"/>
  <c r="AD68" i="5" s="1"/>
  <c r="AE235" i="5"/>
  <c r="AE236" i="5" s="1"/>
  <c r="AD295" i="5"/>
  <c r="AD296" i="5" s="1"/>
  <c r="AD79" i="5"/>
  <c r="AD80" i="5" s="1"/>
  <c r="AE286" i="5"/>
  <c r="AE287" i="5" s="1"/>
  <c r="AE13" i="5"/>
  <c r="AE14" i="5" s="1"/>
  <c r="AE79" i="5"/>
  <c r="AE80" i="5" s="1"/>
  <c r="AD103" i="5"/>
  <c r="AD104" i="5" s="1"/>
  <c r="AD145" i="5"/>
  <c r="AD146" i="5" s="1"/>
  <c r="AD187" i="5"/>
  <c r="AD188" i="5" s="1"/>
  <c r="AD217" i="5"/>
  <c r="AD218" i="5" s="1"/>
  <c r="AD247" i="5"/>
  <c r="AD248" i="5" s="1"/>
  <c r="AD115" i="5"/>
  <c r="AD116" i="5" s="1"/>
  <c r="AE145" i="5"/>
  <c r="AE146" i="5" s="1"/>
  <c r="AE187" i="5"/>
  <c r="AE188" i="5" s="1"/>
  <c r="AE247" i="5"/>
  <c r="AE248" i="5" s="1"/>
  <c r="AD277" i="5"/>
  <c r="AD278" i="5" s="1"/>
  <c r="AD307" i="5"/>
  <c r="AD308" i="5" s="1"/>
  <c r="AE115" i="5"/>
  <c r="AE116" i="5" s="1"/>
  <c r="AD157" i="5"/>
  <c r="AD158" i="5" s="1"/>
  <c r="AD229" i="5"/>
  <c r="AD230" i="5" s="1"/>
  <c r="AE259" i="5"/>
  <c r="AE260" i="5" s="1"/>
  <c r="AE268" i="5"/>
  <c r="AE269" i="5" s="1"/>
  <c r="AE307" i="5"/>
  <c r="AE308" i="5" s="1"/>
  <c r="AE49" i="5"/>
  <c r="AE50" i="5" s="1"/>
  <c r="AE157" i="5"/>
  <c r="AE158" i="5" s="1"/>
  <c r="AD199" i="5"/>
  <c r="AD200" i="5" s="1"/>
  <c r="AE229" i="5"/>
  <c r="AE230" i="5" s="1"/>
  <c r="AE199" i="5"/>
  <c r="AE200" i="5" s="1"/>
  <c r="AE292" i="5"/>
  <c r="AE293" i="5" s="1"/>
  <c r="AD301" i="5"/>
  <c r="AD302" i="5" s="1"/>
  <c r="AE85" i="5"/>
  <c r="AE86" i="5" s="1"/>
  <c r="AD139" i="5"/>
  <c r="AD140" i="5" s="1"/>
  <c r="AD181" i="5"/>
  <c r="AD182" i="5" s="1"/>
  <c r="AD253" i="5"/>
  <c r="AD254" i="5" s="1"/>
  <c r="AE301" i="5"/>
  <c r="AE302" i="5" s="1"/>
  <c r="AD31" i="5"/>
  <c r="AD32" i="5" s="1"/>
  <c r="AE181" i="5"/>
  <c r="AE182" i="5" s="1"/>
  <c r="AD223" i="5"/>
  <c r="AD224" i="5" s="1"/>
  <c r="AE253" i="5"/>
  <c r="AE254" i="5" s="1"/>
  <c r="AE262" i="5"/>
  <c r="AE263" i="5" s="1"/>
  <c r="AD283" i="5"/>
  <c r="AD284" i="5" s="1"/>
  <c r="AD43" i="5"/>
  <c r="AD44" i="5" s="1"/>
  <c r="AD121" i="5"/>
  <c r="AD122" i="5" s="1"/>
  <c r="AD163" i="5"/>
  <c r="AD164" i="5" s="1"/>
  <c r="AE223" i="5"/>
  <c r="AE224" i="5" s="1"/>
  <c r="AE283" i="5"/>
  <c r="AE284" i="5" s="1"/>
  <c r="AD4" i="5"/>
  <c r="AD5" i="5" s="1"/>
  <c r="AE7" i="5"/>
  <c r="AE8" i="5" s="1"/>
  <c r="AD7" i="5"/>
  <c r="AD8" i="5" s="1"/>
  <c r="AA3" i="5"/>
  <c r="AA5" i="5"/>
  <c r="AF3" i="9"/>
  <c r="AF14" i="9" s="1"/>
  <c r="AH3" i="9"/>
  <c r="AH14" i="9" s="1"/>
  <c r="P3" i="9"/>
  <c r="P14" i="9" s="1"/>
  <c r="AD6" i="9"/>
  <c r="AH6" i="9"/>
  <c r="R3" i="9"/>
  <c r="R14" i="9" s="1"/>
  <c r="V6" i="9"/>
  <c r="T3" i="9"/>
  <c r="T14" i="9" s="1"/>
  <c r="V3" i="9"/>
  <c r="V14" i="9" s="1"/>
  <c r="X3" i="9"/>
  <c r="X14" i="9" s="1"/>
  <c r="Z3" i="9"/>
  <c r="Z14" i="9" s="1"/>
  <c r="X6" i="9"/>
  <c r="AB3" i="9"/>
  <c r="AB14" i="9" s="1"/>
  <c r="Z6" i="9"/>
  <c r="AD3" i="9"/>
  <c r="AD14" i="9" s="1"/>
  <c r="AF6" i="9"/>
  <c r="T6" i="9"/>
  <c r="AB6" i="9"/>
  <c r="C47" i="4"/>
  <c r="D47" i="4" s="1"/>
  <c r="E47" i="4" s="1"/>
  <c r="AB4" i="5"/>
  <c r="AH2" i="5"/>
  <c r="S282" i="5"/>
  <c r="R282" i="5" s="1"/>
  <c r="W516" i="5"/>
  <c r="Y503" i="5"/>
  <c r="Y502" i="5"/>
  <c r="Y501" i="5"/>
  <c r="Y500" i="5"/>
  <c r="Y499" i="5"/>
  <c r="Y498" i="5"/>
  <c r="Y497" i="5"/>
  <c r="Y496" i="5"/>
  <c r="Y495" i="5"/>
  <c r="Y494" i="5"/>
  <c r="Y493" i="5"/>
  <c r="Y492" i="5"/>
  <c r="Y491" i="5"/>
  <c r="Y490" i="5"/>
  <c r="Y489" i="5"/>
  <c r="Y488" i="5"/>
  <c r="Y487" i="5"/>
  <c r="Y486" i="5"/>
  <c r="Y485" i="5"/>
  <c r="Y484" i="5"/>
  <c r="Y483" i="5"/>
  <c r="Y482" i="5"/>
  <c r="Y481" i="5"/>
  <c r="Y480" i="5"/>
  <c r="Y479" i="5"/>
  <c r="Y478" i="5"/>
  <c r="Y477" i="5"/>
  <c r="Y476" i="5"/>
  <c r="Y475" i="5"/>
  <c r="Y474" i="5"/>
  <c r="Y473" i="5"/>
  <c r="Y472" i="5"/>
  <c r="Y471" i="5"/>
  <c r="Y470" i="5"/>
  <c r="Y469" i="5"/>
  <c r="Y468" i="5"/>
  <c r="Y467" i="5"/>
  <c r="Y466" i="5"/>
  <c r="Y465" i="5"/>
  <c r="Y464" i="5"/>
  <c r="Y463" i="5"/>
  <c r="Y462" i="5"/>
  <c r="Y461" i="5"/>
  <c r="Y460" i="5"/>
  <c r="Y459" i="5"/>
  <c r="Y458" i="5"/>
  <c r="Y457" i="5"/>
  <c r="Y456" i="5"/>
  <c r="Y455" i="5"/>
  <c r="Y454" i="5"/>
  <c r="Y453" i="5"/>
  <c r="Y452" i="5"/>
  <c r="Y451" i="5"/>
  <c r="Y450" i="5"/>
  <c r="Y449" i="5"/>
  <c r="Y448" i="5"/>
  <c r="Y447" i="5"/>
  <c r="Y446" i="5"/>
  <c r="Y445" i="5"/>
  <c r="Y444" i="5"/>
  <c r="Y443" i="5"/>
  <c r="Y442" i="5"/>
  <c r="Y441" i="5"/>
  <c r="Y440" i="5"/>
  <c r="Y439" i="5"/>
  <c r="Y438" i="5"/>
  <c r="Y437" i="5"/>
  <c r="Y436" i="5"/>
  <c r="Y435" i="5"/>
  <c r="Y434" i="5"/>
  <c r="Y433" i="5"/>
  <c r="Y432" i="5"/>
  <c r="Y431" i="5"/>
  <c r="Y430" i="5"/>
  <c r="Y429" i="5"/>
  <c r="Y428" i="5"/>
  <c r="Y427" i="5"/>
  <c r="Y426" i="5"/>
  <c r="Y425" i="5"/>
  <c r="Y424" i="5"/>
  <c r="Y423" i="5"/>
  <c r="Y422" i="5"/>
  <c r="Y421" i="5"/>
  <c r="Y420" i="5"/>
  <c r="Y419" i="5"/>
  <c r="Y418" i="5"/>
  <c r="Y417" i="5"/>
  <c r="Y416" i="5"/>
  <c r="Y415" i="5"/>
  <c r="Y414" i="5"/>
  <c r="Y413" i="5"/>
  <c r="Y412" i="5"/>
  <c r="Y411" i="5"/>
  <c r="Y410" i="5"/>
  <c r="Y409" i="5"/>
  <c r="Y408" i="5"/>
  <c r="Y407" i="5"/>
  <c r="Y406" i="5"/>
  <c r="Y405" i="5"/>
  <c r="Y404" i="5"/>
  <c r="Y403" i="5"/>
  <c r="S403" i="5" s="1"/>
  <c r="R403" i="5" s="1"/>
  <c r="W154" i="5"/>
  <c r="W155" i="5" s="1"/>
  <c r="X155" i="5" s="1"/>
  <c r="X153" i="5"/>
  <c r="V4" i="5"/>
  <c r="R4" i="5" s="1"/>
  <c r="V5" i="5"/>
  <c r="V6" i="5"/>
  <c r="V7" i="5"/>
  <c r="S7" i="5" s="1"/>
  <c r="T7" i="5" s="1"/>
  <c r="V8" i="5"/>
  <c r="S8" i="5" s="1"/>
  <c r="T8" i="5" s="1"/>
  <c r="V9" i="5"/>
  <c r="S9" i="5" s="1"/>
  <c r="T9" i="5" s="1"/>
  <c r="V10" i="5"/>
  <c r="S10" i="5" s="1"/>
  <c r="R10" i="5" s="1"/>
  <c r="T10" i="5" s="1"/>
  <c r="V11" i="5"/>
  <c r="S11" i="5" s="1"/>
  <c r="V12" i="5"/>
  <c r="S12" i="5" s="1"/>
  <c r="R12" i="5" s="1"/>
  <c r="T12" i="5" s="1"/>
  <c r="V13" i="5"/>
  <c r="S13" i="5" s="1"/>
  <c r="R13" i="5" s="1"/>
  <c r="T13" i="5" s="1"/>
  <c r="V14" i="5"/>
  <c r="S14" i="5" s="1"/>
  <c r="R14" i="5" s="1"/>
  <c r="T14" i="5" s="1"/>
  <c r="V15" i="5"/>
  <c r="V16" i="5"/>
  <c r="S16" i="5" s="1"/>
  <c r="R16" i="5" s="1"/>
  <c r="T16" i="5" s="1"/>
  <c r="V17" i="5"/>
  <c r="S17" i="5" s="1"/>
  <c r="R17" i="5" s="1"/>
  <c r="T17" i="5" s="1"/>
  <c r="V18" i="5"/>
  <c r="V19" i="5"/>
  <c r="S19" i="5" s="1"/>
  <c r="V20" i="5"/>
  <c r="S20" i="5" s="1"/>
  <c r="R20" i="5" s="1"/>
  <c r="T20" i="5" s="1"/>
  <c r="V21" i="5"/>
  <c r="S21" i="5" s="1"/>
  <c r="R21" i="5" s="1"/>
  <c r="T21" i="5" s="1"/>
  <c r="V22" i="5"/>
  <c r="S22" i="5" s="1"/>
  <c r="R22" i="5" s="1"/>
  <c r="T22" i="5" s="1"/>
  <c r="V23" i="5"/>
  <c r="S23" i="5" s="1"/>
  <c r="R23" i="5" s="1"/>
  <c r="T23" i="5" s="1"/>
  <c r="V24" i="5"/>
  <c r="S24" i="5" s="1"/>
  <c r="R24" i="5" s="1"/>
  <c r="T24" i="5" s="1"/>
  <c r="V25" i="5"/>
  <c r="S25" i="5" s="1"/>
  <c r="R25" i="5" s="1"/>
  <c r="T25" i="5" s="1"/>
  <c r="V26" i="5"/>
  <c r="S26" i="5" s="1"/>
  <c r="R26" i="5" s="1"/>
  <c r="T26" i="5" s="1"/>
  <c r="V27" i="5"/>
  <c r="S27" i="5" s="1"/>
  <c r="V28" i="5"/>
  <c r="S28" i="5" s="1"/>
  <c r="R28" i="5" s="1"/>
  <c r="T28" i="5" s="1"/>
  <c r="V29" i="5"/>
  <c r="S29" i="5" s="1"/>
  <c r="R29" i="5" s="1"/>
  <c r="T29" i="5" s="1"/>
  <c r="V30" i="5"/>
  <c r="V31" i="5"/>
  <c r="V32" i="5"/>
  <c r="S32" i="5" s="1"/>
  <c r="R32" i="5" s="1"/>
  <c r="T32" i="5" s="1"/>
  <c r="V33" i="5"/>
  <c r="S33" i="5" s="1"/>
  <c r="R33" i="5" s="1"/>
  <c r="T33" i="5" s="1"/>
  <c r="V34" i="5"/>
  <c r="S34" i="5" s="1"/>
  <c r="R34" i="5" s="1"/>
  <c r="T34" i="5" s="1"/>
  <c r="V35" i="5"/>
  <c r="S35" i="5" s="1"/>
  <c r="V36" i="5"/>
  <c r="S36" i="5" s="1"/>
  <c r="R36" i="5" s="1"/>
  <c r="T36" i="5" s="1"/>
  <c r="V37" i="5"/>
  <c r="S37" i="5" s="1"/>
  <c r="R37" i="5" s="1"/>
  <c r="T37" i="5" s="1"/>
  <c r="V38" i="5"/>
  <c r="S38" i="5" s="1"/>
  <c r="R38" i="5" s="1"/>
  <c r="T38" i="5" s="1"/>
  <c r="V39" i="5"/>
  <c r="V40" i="5"/>
  <c r="S40" i="5" s="1"/>
  <c r="R40" i="5" s="1"/>
  <c r="T40" i="5" s="1"/>
  <c r="V41" i="5"/>
  <c r="S41" i="5" s="1"/>
  <c r="R41" i="5" s="1"/>
  <c r="T41" i="5" s="1"/>
  <c r="V42" i="5"/>
  <c r="S42" i="5" s="1"/>
  <c r="R42" i="5" s="1"/>
  <c r="T42" i="5" s="1"/>
  <c r="V43" i="5"/>
  <c r="V44" i="5"/>
  <c r="S44" i="5" s="1"/>
  <c r="R44" i="5" s="1"/>
  <c r="T44" i="5" s="1"/>
  <c r="V45" i="5"/>
  <c r="S45" i="5" s="1"/>
  <c r="R45" i="5" s="1"/>
  <c r="T45" i="5" s="1"/>
  <c r="V46" i="5"/>
  <c r="S46" i="5" s="1"/>
  <c r="R46" i="5" s="1"/>
  <c r="T46" i="5" s="1"/>
  <c r="V47" i="5"/>
  <c r="S47" i="5" s="1"/>
  <c r="R47" i="5" s="1"/>
  <c r="T47" i="5" s="1"/>
  <c r="V48" i="5"/>
  <c r="S48" i="5" s="1"/>
  <c r="R48" i="5" s="1"/>
  <c r="T48" i="5" s="1"/>
  <c r="V49" i="5"/>
  <c r="S49" i="5" s="1"/>
  <c r="R49" i="5" s="1"/>
  <c r="T49" i="5" s="1"/>
  <c r="V50" i="5"/>
  <c r="S50" i="5" s="1"/>
  <c r="R50" i="5" s="1"/>
  <c r="T50" i="5" s="1"/>
  <c r="V51" i="5"/>
  <c r="V52" i="5"/>
  <c r="S52" i="5" s="1"/>
  <c r="R52" i="5" s="1"/>
  <c r="T52" i="5" s="1"/>
  <c r="V53" i="5"/>
  <c r="S53" i="5" s="1"/>
  <c r="R53" i="5" s="1"/>
  <c r="T53" i="5" s="1"/>
  <c r="V54" i="5"/>
  <c r="S54" i="5" s="1"/>
  <c r="R54" i="5" s="1"/>
  <c r="T54" i="5" s="1"/>
  <c r="V55" i="5"/>
  <c r="V56" i="5"/>
  <c r="S56" i="5" s="1"/>
  <c r="R56" i="5" s="1"/>
  <c r="T56" i="5" s="1"/>
  <c r="V57" i="5"/>
  <c r="S57" i="5" s="1"/>
  <c r="R57" i="5" s="1"/>
  <c r="T57" i="5" s="1"/>
  <c r="V58" i="5"/>
  <c r="S58" i="5" s="1"/>
  <c r="R58" i="5" s="1"/>
  <c r="T58" i="5" s="1"/>
  <c r="V59" i="5"/>
  <c r="S59" i="5" s="1"/>
  <c r="R59" i="5" s="1"/>
  <c r="T59" i="5" s="1"/>
  <c r="V60" i="5"/>
  <c r="S60" i="5" s="1"/>
  <c r="R60" i="5" s="1"/>
  <c r="T60" i="5" s="1"/>
  <c r="V61" i="5"/>
  <c r="S61" i="5" s="1"/>
  <c r="R61" i="5" s="1"/>
  <c r="T61" i="5" s="1"/>
  <c r="V62" i="5"/>
  <c r="S62" i="5" s="1"/>
  <c r="R62" i="5" s="1"/>
  <c r="T62" i="5" s="1"/>
  <c r="V63" i="5"/>
  <c r="S63" i="5" s="1"/>
  <c r="V64" i="5"/>
  <c r="S64" i="5" s="1"/>
  <c r="R64" i="5" s="1"/>
  <c r="T64" i="5" s="1"/>
  <c r="V65" i="5"/>
  <c r="S65" i="5" s="1"/>
  <c r="R65" i="5" s="1"/>
  <c r="T65" i="5" s="1"/>
  <c r="V66" i="5"/>
  <c r="S66" i="5" s="1"/>
  <c r="R66" i="5" s="1"/>
  <c r="T66" i="5" s="1"/>
  <c r="V67" i="5"/>
  <c r="V68" i="5"/>
  <c r="S68" i="5" s="1"/>
  <c r="R68" i="5" s="1"/>
  <c r="T68" i="5" s="1"/>
  <c r="V69" i="5"/>
  <c r="S69" i="5" s="1"/>
  <c r="R69" i="5" s="1"/>
  <c r="T69" i="5" s="1"/>
  <c r="V70" i="5"/>
  <c r="S70" i="5" s="1"/>
  <c r="R70" i="5" s="1"/>
  <c r="T70" i="5" s="1"/>
  <c r="V71" i="5"/>
  <c r="V72" i="5"/>
  <c r="S72" i="5" s="1"/>
  <c r="R72" i="5" s="1"/>
  <c r="T72" i="5" s="1"/>
  <c r="V73" i="5"/>
  <c r="S73" i="5" s="1"/>
  <c r="R73" i="5" s="1"/>
  <c r="T73" i="5" s="1"/>
  <c r="V74" i="5"/>
  <c r="S74" i="5" s="1"/>
  <c r="R74" i="5" s="1"/>
  <c r="T74" i="5" s="1"/>
  <c r="V75" i="5"/>
  <c r="S75" i="5" s="1"/>
  <c r="V76" i="5"/>
  <c r="S76" i="5" s="1"/>
  <c r="R76" i="5" s="1"/>
  <c r="T76" i="5" s="1"/>
  <c r="V77" i="5"/>
  <c r="S77" i="5" s="1"/>
  <c r="R77" i="5" s="1"/>
  <c r="T77" i="5" s="1"/>
  <c r="V78" i="5"/>
  <c r="S78" i="5" s="1"/>
  <c r="R78" i="5" s="1"/>
  <c r="T78" i="5" s="1"/>
  <c r="V79" i="5"/>
  <c r="V80" i="5"/>
  <c r="S80" i="5" s="1"/>
  <c r="R80" i="5" s="1"/>
  <c r="T80" i="5" s="1"/>
  <c r="V81" i="5"/>
  <c r="S81" i="5" s="1"/>
  <c r="R81" i="5" s="1"/>
  <c r="T81" i="5" s="1"/>
  <c r="V82" i="5"/>
  <c r="S82" i="5" s="1"/>
  <c r="R82" i="5" s="1"/>
  <c r="T82" i="5" s="1"/>
  <c r="V83" i="5"/>
  <c r="S83" i="5" s="1"/>
  <c r="R83" i="5" s="1"/>
  <c r="T83" i="5" s="1"/>
  <c r="V84" i="5"/>
  <c r="S84" i="5" s="1"/>
  <c r="R84" i="5" s="1"/>
  <c r="T84" i="5" s="1"/>
  <c r="V85" i="5"/>
  <c r="S85" i="5" s="1"/>
  <c r="R85" i="5" s="1"/>
  <c r="T85" i="5" s="1"/>
  <c r="V86" i="5"/>
  <c r="S86" i="5" s="1"/>
  <c r="R86" i="5" s="1"/>
  <c r="T86" i="5" s="1"/>
  <c r="V87" i="5"/>
  <c r="V88" i="5"/>
  <c r="S88" i="5" s="1"/>
  <c r="R88" i="5" s="1"/>
  <c r="T88" i="5" s="1"/>
  <c r="V89" i="5"/>
  <c r="S89" i="5" s="1"/>
  <c r="R89" i="5" s="1"/>
  <c r="T89" i="5" s="1"/>
  <c r="V90" i="5"/>
  <c r="S90" i="5" s="1"/>
  <c r="R90" i="5" s="1"/>
  <c r="T90" i="5" s="1"/>
  <c r="V91" i="5"/>
  <c r="S91" i="5" s="1"/>
  <c r="V92" i="5"/>
  <c r="S92" i="5" s="1"/>
  <c r="R92" i="5" s="1"/>
  <c r="T92" i="5" s="1"/>
  <c r="V93" i="5"/>
  <c r="S93" i="5" s="1"/>
  <c r="R93" i="5" s="1"/>
  <c r="T93" i="5" s="1"/>
  <c r="V94" i="5"/>
  <c r="S94" i="5" s="1"/>
  <c r="R94" i="5" s="1"/>
  <c r="T94" i="5" s="1"/>
  <c r="V95" i="5"/>
  <c r="V96" i="5"/>
  <c r="S96" i="5" s="1"/>
  <c r="R96" i="5" s="1"/>
  <c r="T96" i="5" s="1"/>
  <c r="V97" i="5"/>
  <c r="S97" i="5" s="1"/>
  <c r="R97" i="5" s="1"/>
  <c r="T97" i="5" s="1"/>
  <c r="V98" i="5"/>
  <c r="S98" i="5" s="1"/>
  <c r="R98" i="5" s="1"/>
  <c r="T98" i="5" s="1"/>
  <c r="V99" i="5"/>
  <c r="V100" i="5"/>
  <c r="S100" i="5" s="1"/>
  <c r="R100" i="5" s="1"/>
  <c r="T100" i="5" s="1"/>
  <c r="V101" i="5"/>
  <c r="S101" i="5" s="1"/>
  <c r="R101" i="5" s="1"/>
  <c r="T101" i="5" s="1"/>
  <c r="V102" i="5"/>
  <c r="S102" i="5" s="1"/>
  <c r="R102" i="5" s="1"/>
  <c r="T102" i="5" s="1"/>
  <c r="V103" i="5"/>
  <c r="V104" i="5"/>
  <c r="S104" i="5" s="1"/>
  <c r="R104" i="5" s="1"/>
  <c r="T104" i="5" s="1"/>
  <c r="V105" i="5"/>
  <c r="S105" i="5" s="1"/>
  <c r="R105" i="5" s="1"/>
  <c r="T105" i="5" s="1"/>
  <c r="V106" i="5"/>
  <c r="S106" i="5" s="1"/>
  <c r="R106" i="5" s="1"/>
  <c r="T106" i="5" s="1"/>
  <c r="V107" i="5"/>
  <c r="S107" i="5" s="1"/>
  <c r="V108" i="5"/>
  <c r="S108" i="5" s="1"/>
  <c r="R108" i="5" s="1"/>
  <c r="T108" i="5" s="1"/>
  <c r="V109" i="5"/>
  <c r="S109" i="5" s="1"/>
  <c r="R109" i="5" s="1"/>
  <c r="T109" i="5" s="1"/>
  <c r="V110" i="5"/>
  <c r="S110" i="5" s="1"/>
  <c r="R110" i="5" s="1"/>
  <c r="T110" i="5" s="1"/>
  <c r="V111" i="5"/>
  <c r="V112" i="5"/>
  <c r="S112" i="5" s="1"/>
  <c r="R112" i="5" s="1"/>
  <c r="T112" i="5" s="1"/>
  <c r="V113" i="5"/>
  <c r="S113" i="5" s="1"/>
  <c r="R113" i="5" s="1"/>
  <c r="T113" i="5" s="1"/>
  <c r="V114" i="5"/>
  <c r="S114" i="5" s="1"/>
  <c r="R114" i="5" s="1"/>
  <c r="T114" i="5" s="1"/>
  <c r="V115" i="5"/>
  <c r="V116" i="5"/>
  <c r="S116" i="5" s="1"/>
  <c r="R116" i="5" s="1"/>
  <c r="T116" i="5" s="1"/>
  <c r="V117" i="5"/>
  <c r="S117" i="5" s="1"/>
  <c r="R117" i="5" s="1"/>
  <c r="T117" i="5" s="1"/>
  <c r="V118" i="5"/>
  <c r="S118" i="5" s="1"/>
  <c r="R118" i="5" s="1"/>
  <c r="T118" i="5" s="1"/>
  <c r="V119" i="5"/>
  <c r="V120" i="5"/>
  <c r="S120" i="5" s="1"/>
  <c r="R120" i="5" s="1"/>
  <c r="T120" i="5" s="1"/>
  <c r="V121" i="5"/>
  <c r="S121" i="5" s="1"/>
  <c r="R121" i="5" s="1"/>
  <c r="T121" i="5" s="1"/>
  <c r="V122" i="5"/>
  <c r="S122" i="5" s="1"/>
  <c r="R122" i="5" s="1"/>
  <c r="T122" i="5" s="1"/>
  <c r="V123" i="5"/>
  <c r="S123" i="5" s="1"/>
  <c r="R123" i="5" s="1"/>
  <c r="T123" i="5" s="1"/>
  <c r="V124" i="5"/>
  <c r="S124" i="5" s="1"/>
  <c r="R124" i="5" s="1"/>
  <c r="T124" i="5" s="1"/>
  <c r="V125" i="5"/>
  <c r="S125" i="5" s="1"/>
  <c r="R125" i="5" s="1"/>
  <c r="T125" i="5" s="1"/>
  <c r="V126" i="5"/>
  <c r="S126" i="5" s="1"/>
  <c r="R126" i="5" s="1"/>
  <c r="T126" i="5" s="1"/>
  <c r="V127" i="5"/>
  <c r="V128" i="5"/>
  <c r="S128" i="5" s="1"/>
  <c r="R128" i="5" s="1"/>
  <c r="T128" i="5" s="1"/>
  <c r="V129" i="5"/>
  <c r="S129" i="5" s="1"/>
  <c r="R129" i="5" s="1"/>
  <c r="T129" i="5" s="1"/>
  <c r="V130" i="5"/>
  <c r="S130" i="5" s="1"/>
  <c r="R130" i="5" s="1"/>
  <c r="T130" i="5" s="1"/>
  <c r="V131" i="5"/>
  <c r="S131" i="5" s="1"/>
  <c r="V132" i="5"/>
  <c r="S132" i="5" s="1"/>
  <c r="R132" i="5" s="1"/>
  <c r="T132" i="5" s="1"/>
  <c r="V133" i="5"/>
  <c r="S133" i="5" s="1"/>
  <c r="R133" i="5" s="1"/>
  <c r="T133" i="5" s="1"/>
  <c r="V134" i="5"/>
  <c r="S134" i="5" s="1"/>
  <c r="R134" i="5" s="1"/>
  <c r="T134" i="5" s="1"/>
  <c r="V135" i="5"/>
  <c r="S135" i="5" s="1"/>
  <c r="R135" i="5" s="1"/>
  <c r="T135" i="5" s="1"/>
  <c r="V136" i="5"/>
  <c r="S136" i="5" s="1"/>
  <c r="R136" i="5" s="1"/>
  <c r="T136" i="5" s="1"/>
  <c r="V137" i="5"/>
  <c r="S137" i="5" s="1"/>
  <c r="R137" i="5" s="1"/>
  <c r="T137" i="5" s="1"/>
  <c r="V138" i="5"/>
  <c r="S138" i="5" s="1"/>
  <c r="R138" i="5" s="1"/>
  <c r="T138" i="5" s="1"/>
  <c r="V139" i="5"/>
  <c r="V140" i="5"/>
  <c r="S140" i="5" s="1"/>
  <c r="R140" i="5" s="1"/>
  <c r="T140" i="5" s="1"/>
  <c r="V141" i="5"/>
  <c r="S141" i="5" s="1"/>
  <c r="R141" i="5" s="1"/>
  <c r="T141" i="5" s="1"/>
  <c r="V142" i="5"/>
  <c r="S142" i="5" s="1"/>
  <c r="R142" i="5" s="1"/>
  <c r="T142" i="5" s="1"/>
  <c r="V143" i="5"/>
  <c r="S143" i="5" s="1"/>
  <c r="R143" i="5" s="1"/>
  <c r="T143" i="5" s="1"/>
  <c r="V144" i="5"/>
  <c r="S144" i="5" s="1"/>
  <c r="R144" i="5" s="1"/>
  <c r="T144" i="5" s="1"/>
  <c r="V145" i="5"/>
  <c r="S145" i="5" s="1"/>
  <c r="R145" i="5" s="1"/>
  <c r="T145" i="5" s="1"/>
  <c r="V146" i="5"/>
  <c r="S146" i="5" s="1"/>
  <c r="R146" i="5" s="1"/>
  <c r="T146" i="5" s="1"/>
  <c r="V147" i="5"/>
  <c r="V148" i="5"/>
  <c r="S148" i="5" s="1"/>
  <c r="R148" i="5" s="1"/>
  <c r="T148" i="5" s="1"/>
  <c r="V149" i="5"/>
  <c r="S149" i="5" s="1"/>
  <c r="R149" i="5" s="1"/>
  <c r="T149" i="5" s="1"/>
  <c r="V150" i="5"/>
  <c r="S150" i="5" s="1"/>
  <c r="R150" i="5" s="1"/>
  <c r="T150" i="5" s="1"/>
  <c r="V151" i="5"/>
  <c r="S151" i="5" s="1"/>
  <c r="V152" i="5"/>
  <c r="S152" i="5" s="1"/>
  <c r="R152" i="5" s="1"/>
  <c r="T152" i="5" s="1"/>
  <c r="V153" i="5"/>
  <c r="S153" i="5" s="1"/>
  <c r="R153" i="5" s="1"/>
  <c r="T153" i="5" s="1"/>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6" i="5"/>
  <c r="V197" i="5"/>
  <c r="V198" i="5"/>
  <c r="V199" i="5"/>
  <c r="V200" i="5"/>
  <c r="V201" i="5"/>
  <c r="V202" i="5"/>
  <c r="V203" i="5"/>
  <c r="V204" i="5"/>
  <c r="V205" i="5"/>
  <c r="V206" i="5"/>
  <c r="V207" i="5"/>
  <c r="V208" i="5"/>
  <c r="V209" i="5"/>
  <c r="V210" i="5"/>
  <c r="V211" i="5"/>
  <c r="V212" i="5"/>
  <c r="V213" i="5"/>
  <c r="V214" i="5"/>
  <c r="V215" i="5"/>
  <c r="V216" i="5"/>
  <c r="V217" i="5"/>
  <c r="V218" i="5"/>
  <c r="V219" i="5"/>
  <c r="V220" i="5"/>
  <c r="V221" i="5"/>
  <c r="V222" i="5"/>
  <c r="V223" i="5"/>
  <c r="V224" i="5"/>
  <c r="V225" i="5"/>
  <c r="V226" i="5"/>
  <c r="V227" i="5"/>
  <c r="V228" i="5"/>
  <c r="V229" i="5"/>
  <c r="V230" i="5"/>
  <c r="V231" i="5"/>
  <c r="V232" i="5"/>
  <c r="V233" i="5"/>
  <c r="V234" i="5"/>
  <c r="V235" i="5"/>
  <c r="V236" i="5"/>
  <c r="V237" i="5"/>
  <c r="V238" i="5"/>
  <c r="V239" i="5"/>
  <c r="V240" i="5"/>
  <c r="V241" i="5"/>
  <c r="V242" i="5"/>
  <c r="V243" i="5"/>
  <c r="V244" i="5"/>
  <c r="V245" i="5"/>
  <c r="V246" i="5"/>
  <c r="V247" i="5"/>
  <c r="V248" i="5"/>
  <c r="V249" i="5"/>
  <c r="V250" i="5"/>
  <c r="V251" i="5"/>
  <c r="V252" i="5"/>
  <c r="V253" i="5"/>
  <c r="V254" i="5"/>
  <c r="V255" i="5"/>
  <c r="V256" i="5"/>
  <c r="V257" i="5"/>
  <c r="V258" i="5"/>
  <c r="V259" i="5"/>
  <c r="V260" i="5"/>
  <c r="V261" i="5"/>
  <c r="V262" i="5"/>
  <c r="V263" i="5"/>
  <c r="V264" i="5"/>
  <c r="V265" i="5"/>
  <c r="V266" i="5"/>
  <c r="V267" i="5"/>
  <c r="V268" i="5"/>
  <c r="V269" i="5"/>
  <c r="V270" i="5"/>
  <c r="V271" i="5"/>
  <c r="V272" i="5"/>
  <c r="V273" i="5"/>
  <c r="V274" i="5"/>
  <c r="V275" i="5"/>
  <c r="V276" i="5"/>
  <c r="V277" i="5"/>
  <c r="V278" i="5"/>
  <c r="V279" i="5"/>
  <c r="V280" i="5"/>
  <c r="V281" i="5"/>
  <c r="V282" i="5"/>
  <c r="V283" i="5"/>
  <c r="V284" i="5"/>
  <c r="V285" i="5"/>
  <c r="V286" i="5"/>
  <c r="V287" i="5"/>
  <c r="V288" i="5"/>
  <c r="V289" i="5"/>
  <c r="V290" i="5"/>
  <c r="V291" i="5"/>
  <c r="V292" i="5"/>
  <c r="V293" i="5"/>
  <c r="V294" i="5"/>
  <c r="V295" i="5"/>
  <c r="V296" i="5"/>
  <c r="V297" i="5"/>
  <c r="V298" i="5"/>
  <c r="V299" i="5"/>
  <c r="V300" i="5"/>
  <c r="V301" i="5"/>
  <c r="V302" i="5"/>
  <c r="V303" i="5"/>
  <c r="V304" i="5"/>
  <c r="V305" i="5"/>
  <c r="V306" i="5"/>
  <c r="V307" i="5"/>
  <c r="V308" i="5"/>
  <c r="V309" i="5"/>
  <c r="V310" i="5"/>
  <c r="V311" i="5"/>
  <c r="V312" i="5"/>
  <c r="V313" i="5"/>
  <c r="V314" i="5"/>
  <c r="V315" i="5"/>
  <c r="V316" i="5"/>
  <c r="V317" i="5"/>
  <c r="V318" i="5"/>
  <c r="V319" i="5"/>
  <c r="V320" i="5"/>
  <c r="V321" i="5"/>
  <c r="V322" i="5"/>
  <c r="V323" i="5"/>
  <c r="V324" i="5"/>
  <c r="V325" i="5"/>
  <c r="V326" i="5"/>
  <c r="V327" i="5"/>
  <c r="V328" i="5"/>
  <c r="V329" i="5"/>
  <c r="V330" i="5"/>
  <c r="V331" i="5"/>
  <c r="V332" i="5"/>
  <c r="V333" i="5"/>
  <c r="V334" i="5"/>
  <c r="V335" i="5"/>
  <c r="V336" i="5"/>
  <c r="V337" i="5"/>
  <c r="V338" i="5"/>
  <c r="V339" i="5"/>
  <c r="V340" i="5"/>
  <c r="V341" i="5"/>
  <c r="V342" i="5"/>
  <c r="V343" i="5"/>
  <c r="V344" i="5"/>
  <c r="V345" i="5"/>
  <c r="V346" i="5"/>
  <c r="V347" i="5"/>
  <c r="V348" i="5"/>
  <c r="V349" i="5"/>
  <c r="V350" i="5"/>
  <c r="V351" i="5"/>
  <c r="V352" i="5"/>
  <c r="V353" i="5"/>
  <c r="V354" i="5"/>
  <c r="V355" i="5"/>
  <c r="V356" i="5"/>
  <c r="V357" i="5"/>
  <c r="V358" i="5"/>
  <c r="V359" i="5"/>
  <c r="V360" i="5"/>
  <c r="V361" i="5"/>
  <c r="V362" i="5"/>
  <c r="V363" i="5"/>
  <c r="V364" i="5"/>
  <c r="V365" i="5"/>
  <c r="V366" i="5"/>
  <c r="V367" i="5"/>
  <c r="V368" i="5"/>
  <c r="V369" i="5"/>
  <c r="V370" i="5"/>
  <c r="V371" i="5"/>
  <c r="V372" i="5"/>
  <c r="V373" i="5"/>
  <c r="V374" i="5"/>
  <c r="V375" i="5"/>
  <c r="V376" i="5"/>
  <c r="V377" i="5"/>
  <c r="V378" i="5"/>
  <c r="V379" i="5"/>
  <c r="V380" i="5"/>
  <c r="V381" i="5"/>
  <c r="V382" i="5"/>
  <c r="V383" i="5"/>
  <c r="V384" i="5"/>
  <c r="V385" i="5"/>
  <c r="V386" i="5"/>
  <c r="V387" i="5"/>
  <c r="V388" i="5"/>
  <c r="V389" i="5"/>
  <c r="V390" i="5"/>
  <c r="V391" i="5"/>
  <c r="V392" i="5"/>
  <c r="V393" i="5"/>
  <c r="V394" i="5"/>
  <c r="V395" i="5"/>
  <c r="V396" i="5"/>
  <c r="V397" i="5"/>
  <c r="V398" i="5"/>
  <c r="V399" i="5"/>
  <c r="V400" i="5"/>
  <c r="V401" i="5"/>
  <c r="V402" i="5"/>
  <c r="V403" i="5"/>
  <c r="V404" i="5"/>
  <c r="V405" i="5"/>
  <c r="V406" i="5"/>
  <c r="V407" i="5"/>
  <c r="V408" i="5"/>
  <c r="V409" i="5"/>
  <c r="V410" i="5"/>
  <c r="V411" i="5"/>
  <c r="V412" i="5"/>
  <c r="V413" i="5"/>
  <c r="V414" i="5"/>
  <c r="V415" i="5"/>
  <c r="V416" i="5"/>
  <c r="V417" i="5"/>
  <c r="V418" i="5"/>
  <c r="V419" i="5"/>
  <c r="V420" i="5"/>
  <c r="V421" i="5"/>
  <c r="V422" i="5"/>
  <c r="V423" i="5"/>
  <c r="V424" i="5"/>
  <c r="V425" i="5"/>
  <c r="V426" i="5"/>
  <c r="V427" i="5"/>
  <c r="V428" i="5"/>
  <c r="V429" i="5"/>
  <c r="V430" i="5"/>
  <c r="V431" i="5"/>
  <c r="V432" i="5"/>
  <c r="V433" i="5"/>
  <c r="V434" i="5"/>
  <c r="V435" i="5"/>
  <c r="V436" i="5"/>
  <c r="V437" i="5"/>
  <c r="V438" i="5"/>
  <c r="V439" i="5"/>
  <c r="V440" i="5"/>
  <c r="V441" i="5"/>
  <c r="V442" i="5"/>
  <c r="V443" i="5"/>
  <c r="V444" i="5"/>
  <c r="V445" i="5"/>
  <c r="V446" i="5"/>
  <c r="V447" i="5"/>
  <c r="V448" i="5"/>
  <c r="V449" i="5"/>
  <c r="V450" i="5"/>
  <c r="V451" i="5"/>
  <c r="V452" i="5"/>
  <c r="V453" i="5"/>
  <c r="V454" i="5"/>
  <c r="V455" i="5"/>
  <c r="V456" i="5"/>
  <c r="V457" i="5"/>
  <c r="V458" i="5"/>
  <c r="V459" i="5"/>
  <c r="V460" i="5"/>
  <c r="V461" i="5"/>
  <c r="V462" i="5"/>
  <c r="V463" i="5"/>
  <c r="V464" i="5"/>
  <c r="V465" i="5"/>
  <c r="V466" i="5"/>
  <c r="V467" i="5"/>
  <c r="V468" i="5"/>
  <c r="V469" i="5"/>
  <c r="V470" i="5"/>
  <c r="V471" i="5"/>
  <c r="V472" i="5"/>
  <c r="V473" i="5"/>
  <c r="V474" i="5"/>
  <c r="V475" i="5"/>
  <c r="V476" i="5"/>
  <c r="V477" i="5"/>
  <c r="V478" i="5"/>
  <c r="V479" i="5"/>
  <c r="V480" i="5"/>
  <c r="V481" i="5"/>
  <c r="V482" i="5"/>
  <c r="V483" i="5"/>
  <c r="V484" i="5"/>
  <c r="V485" i="5"/>
  <c r="V486" i="5"/>
  <c r="V487" i="5"/>
  <c r="V488" i="5"/>
  <c r="V489" i="5"/>
  <c r="V490" i="5"/>
  <c r="V491" i="5"/>
  <c r="V492" i="5"/>
  <c r="V493" i="5"/>
  <c r="V494" i="5"/>
  <c r="V495" i="5"/>
  <c r="V496" i="5"/>
  <c r="V497" i="5"/>
  <c r="V498" i="5"/>
  <c r="V499" i="5"/>
  <c r="V500" i="5"/>
  <c r="V501" i="5"/>
  <c r="V502" i="5"/>
  <c r="V503" i="5"/>
  <c r="V3" i="5"/>
  <c r="R3" i="5" s="1"/>
  <c r="E50" i="4"/>
  <c r="C49" i="4"/>
  <c r="D49" i="4" s="1"/>
  <c r="E49" i="4" s="1"/>
  <c r="C48" i="4"/>
  <c r="E48" i="4" s="1"/>
  <c r="F12" i="5" l="1"/>
  <c r="I13" i="5" s="1"/>
  <c r="F24" i="5"/>
  <c r="I25" i="5" s="1"/>
  <c r="F36" i="5"/>
  <c r="I37" i="5" s="1"/>
  <c r="F48" i="5"/>
  <c r="I49" i="5" s="1"/>
  <c r="F60" i="5"/>
  <c r="I61" i="5" s="1"/>
  <c r="F72" i="5"/>
  <c r="I73" i="5" s="1"/>
  <c r="F84" i="5"/>
  <c r="I85" i="5" s="1"/>
  <c r="F96" i="5"/>
  <c r="I97" i="5" s="1"/>
  <c r="F108" i="5"/>
  <c r="I109" i="5" s="1"/>
  <c r="F120" i="5"/>
  <c r="I121" i="5" s="1"/>
  <c r="F132" i="5"/>
  <c r="I133" i="5" s="1"/>
  <c r="F144" i="5"/>
  <c r="I145" i="5" s="1"/>
  <c r="F156" i="5"/>
  <c r="I157" i="5" s="1"/>
  <c r="F168" i="5"/>
  <c r="I169" i="5" s="1"/>
  <c r="F180" i="5"/>
  <c r="I181" i="5" s="1"/>
  <c r="F192" i="5"/>
  <c r="I193" i="5" s="1"/>
  <c r="F204" i="5"/>
  <c r="I205" i="5" s="1"/>
  <c r="F216" i="5"/>
  <c r="I217" i="5" s="1"/>
  <c r="F228" i="5"/>
  <c r="I229" i="5" s="1"/>
  <c r="F240" i="5"/>
  <c r="I241" i="5" s="1"/>
  <c r="F252" i="5"/>
  <c r="I253" i="5" s="1"/>
  <c r="F264" i="5"/>
  <c r="I265" i="5" s="1"/>
  <c r="F276" i="5"/>
  <c r="I277" i="5" s="1"/>
  <c r="F288" i="5"/>
  <c r="I289" i="5" s="1"/>
  <c r="F300" i="5"/>
  <c r="I301" i="5" s="1"/>
  <c r="F312" i="5"/>
  <c r="I313" i="5" s="1"/>
  <c r="F324" i="5"/>
  <c r="I325" i="5" s="1"/>
  <c r="F336" i="5"/>
  <c r="I337" i="5" s="1"/>
  <c r="F348" i="5"/>
  <c r="I349" i="5" s="1"/>
  <c r="F360" i="5"/>
  <c r="I361" i="5" s="1"/>
  <c r="F372" i="5"/>
  <c r="I373" i="5" s="1"/>
  <c r="F384" i="5"/>
  <c r="I385" i="5" s="1"/>
  <c r="F396" i="5"/>
  <c r="I397" i="5" s="1"/>
  <c r="F408" i="5"/>
  <c r="I409" i="5" s="1"/>
  <c r="F420" i="5"/>
  <c r="I421" i="5" s="1"/>
  <c r="F432" i="5"/>
  <c r="I433" i="5" s="1"/>
  <c r="F444" i="5"/>
  <c r="I445" i="5" s="1"/>
  <c r="F456" i="5"/>
  <c r="I457" i="5" s="1"/>
  <c r="F468" i="5"/>
  <c r="I469" i="5" s="1"/>
  <c r="F480" i="5"/>
  <c r="I481" i="5" s="1"/>
  <c r="F492" i="5"/>
  <c r="I493" i="5" s="1"/>
  <c r="F13" i="5"/>
  <c r="I14" i="5" s="1"/>
  <c r="F25" i="5"/>
  <c r="I26" i="5" s="1"/>
  <c r="F37" i="5"/>
  <c r="I38" i="5" s="1"/>
  <c r="F49" i="5"/>
  <c r="I50" i="5" s="1"/>
  <c r="F61" i="5"/>
  <c r="I62" i="5" s="1"/>
  <c r="F73" i="5"/>
  <c r="I74" i="5" s="1"/>
  <c r="F85" i="5"/>
  <c r="I86" i="5" s="1"/>
  <c r="F97" i="5"/>
  <c r="I98" i="5" s="1"/>
  <c r="F109" i="5"/>
  <c r="I110" i="5" s="1"/>
  <c r="F121" i="5"/>
  <c r="I122" i="5" s="1"/>
  <c r="F133" i="5"/>
  <c r="I134" i="5" s="1"/>
  <c r="F145" i="5"/>
  <c r="I146" i="5" s="1"/>
  <c r="F157" i="5"/>
  <c r="I158" i="5" s="1"/>
  <c r="F169" i="5"/>
  <c r="I170" i="5" s="1"/>
  <c r="F181" i="5"/>
  <c r="I182" i="5" s="1"/>
  <c r="F193" i="5"/>
  <c r="I194" i="5" s="1"/>
  <c r="F205" i="5"/>
  <c r="I206" i="5" s="1"/>
  <c r="F217" i="5"/>
  <c r="I218" i="5" s="1"/>
  <c r="F229" i="5"/>
  <c r="I230" i="5" s="1"/>
  <c r="F241" i="5"/>
  <c r="I242" i="5" s="1"/>
  <c r="F253" i="5"/>
  <c r="I254" i="5" s="1"/>
  <c r="F265" i="5"/>
  <c r="I266" i="5" s="1"/>
  <c r="F277" i="5"/>
  <c r="I278" i="5" s="1"/>
  <c r="F289" i="5"/>
  <c r="I290" i="5" s="1"/>
  <c r="F301" i="5"/>
  <c r="I302" i="5" s="1"/>
  <c r="F313" i="5"/>
  <c r="I314" i="5" s="1"/>
  <c r="F325" i="5"/>
  <c r="I326" i="5" s="1"/>
  <c r="F337" i="5"/>
  <c r="I338" i="5" s="1"/>
  <c r="F349" i="5"/>
  <c r="I350" i="5" s="1"/>
  <c r="F361" i="5"/>
  <c r="I362" i="5" s="1"/>
  <c r="F373" i="5"/>
  <c r="I374" i="5" s="1"/>
  <c r="F15" i="5"/>
  <c r="I16" i="5" s="1"/>
  <c r="F27" i="5"/>
  <c r="I28" i="5" s="1"/>
  <c r="F39" i="5"/>
  <c r="I40" i="5" s="1"/>
  <c r="F51" i="5"/>
  <c r="I52" i="5" s="1"/>
  <c r="F63" i="5"/>
  <c r="I64" i="5" s="1"/>
  <c r="F75" i="5"/>
  <c r="I76" i="5" s="1"/>
  <c r="F87" i="5"/>
  <c r="I88" i="5" s="1"/>
  <c r="F99" i="5"/>
  <c r="I100" i="5" s="1"/>
  <c r="F111" i="5"/>
  <c r="I112" i="5" s="1"/>
  <c r="F123" i="5"/>
  <c r="I124" i="5" s="1"/>
  <c r="F135" i="5"/>
  <c r="I136" i="5" s="1"/>
  <c r="F147" i="5"/>
  <c r="I148" i="5" s="1"/>
  <c r="F159" i="5"/>
  <c r="I160" i="5" s="1"/>
  <c r="F171" i="5"/>
  <c r="I172" i="5" s="1"/>
  <c r="F183" i="5"/>
  <c r="I184" i="5" s="1"/>
  <c r="F195" i="5"/>
  <c r="I196" i="5" s="1"/>
  <c r="F207" i="5"/>
  <c r="I208" i="5" s="1"/>
  <c r="F219" i="5"/>
  <c r="I220" i="5" s="1"/>
  <c r="F231" i="5"/>
  <c r="I232" i="5" s="1"/>
  <c r="F243" i="5"/>
  <c r="I244" i="5" s="1"/>
  <c r="F255" i="5"/>
  <c r="I256" i="5" s="1"/>
  <c r="F267" i="5"/>
  <c r="I268" i="5" s="1"/>
  <c r="F279" i="5"/>
  <c r="I280" i="5" s="1"/>
  <c r="F291" i="5"/>
  <c r="I292" i="5" s="1"/>
  <c r="F303" i="5"/>
  <c r="I304" i="5" s="1"/>
  <c r="F315" i="5"/>
  <c r="I316" i="5" s="1"/>
  <c r="F327" i="5"/>
  <c r="I328" i="5" s="1"/>
  <c r="F339" i="5"/>
  <c r="I340" i="5" s="1"/>
  <c r="F351" i="5"/>
  <c r="I352" i="5" s="1"/>
  <c r="F363" i="5"/>
  <c r="I364" i="5" s="1"/>
  <c r="F375" i="5"/>
  <c r="I376" i="5" s="1"/>
  <c r="F387" i="5"/>
  <c r="I388" i="5" s="1"/>
  <c r="F399" i="5"/>
  <c r="I400" i="5" s="1"/>
  <c r="F411" i="5"/>
  <c r="I412" i="5" s="1"/>
  <c r="F423" i="5"/>
  <c r="I424" i="5" s="1"/>
  <c r="F435" i="5"/>
  <c r="I436" i="5" s="1"/>
  <c r="F447" i="5"/>
  <c r="I448" i="5" s="1"/>
  <c r="F459" i="5"/>
  <c r="I460" i="5" s="1"/>
  <c r="F471" i="5"/>
  <c r="I472" i="5" s="1"/>
  <c r="F483" i="5"/>
  <c r="I484" i="5" s="1"/>
  <c r="F495" i="5"/>
  <c r="I496" i="5" s="1"/>
  <c r="F16" i="5"/>
  <c r="I17" i="5" s="1"/>
  <c r="F28" i="5"/>
  <c r="I29" i="5" s="1"/>
  <c r="F40" i="5"/>
  <c r="I41" i="5" s="1"/>
  <c r="F52" i="5"/>
  <c r="I53" i="5" s="1"/>
  <c r="F64" i="5"/>
  <c r="I65" i="5" s="1"/>
  <c r="F76" i="5"/>
  <c r="I77" i="5" s="1"/>
  <c r="F88" i="5"/>
  <c r="I89" i="5" s="1"/>
  <c r="F100" i="5"/>
  <c r="I101" i="5" s="1"/>
  <c r="F112" i="5"/>
  <c r="I113" i="5" s="1"/>
  <c r="F124" i="5"/>
  <c r="I125" i="5" s="1"/>
  <c r="F136" i="5"/>
  <c r="I137" i="5" s="1"/>
  <c r="F148" i="5"/>
  <c r="I149" i="5" s="1"/>
  <c r="F160" i="5"/>
  <c r="I161" i="5" s="1"/>
  <c r="F172" i="5"/>
  <c r="I173" i="5" s="1"/>
  <c r="F184" i="5"/>
  <c r="I185" i="5" s="1"/>
  <c r="F196" i="5"/>
  <c r="I197" i="5" s="1"/>
  <c r="F208" i="5"/>
  <c r="I209" i="5" s="1"/>
  <c r="F220" i="5"/>
  <c r="I221" i="5" s="1"/>
  <c r="F232" i="5"/>
  <c r="I233" i="5" s="1"/>
  <c r="F244" i="5"/>
  <c r="I245" i="5" s="1"/>
  <c r="F256" i="5"/>
  <c r="I257" i="5" s="1"/>
  <c r="F268" i="5"/>
  <c r="I269" i="5" s="1"/>
  <c r="F280" i="5"/>
  <c r="I281" i="5" s="1"/>
  <c r="F292" i="5"/>
  <c r="I293" i="5" s="1"/>
  <c r="F304" i="5"/>
  <c r="I305" i="5" s="1"/>
  <c r="F316" i="5"/>
  <c r="I317" i="5" s="1"/>
  <c r="F328" i="5"/>
  <c r="I329" i="5" s="1"/>
  <c r="F340" i="5"/>
  <c r="I341" i="5" s="1"/>
  <c r="F352" i="5"/>
  <c r="I353" i="5" s="1"/>
  <c r="F364" i="5"/>
  <c r="I365" i="5" s="1"/>
  <c r="F376" i="5"/>
  <c r="I377" i="5" s="1"/>
  <c r="F388" i="5"/>
  <c r="I389" i="5" s="1"/>
  <c r="F400" i="5"/>
  <c r="I401" i="5" s="1"/>
  <c r="F412" i="5"/>
  <c r="I413" i="5" s="1"/>
  <c r="F424" i="5"/>
  <c r="I425" i="5" s="1"/>
  <c r="F436" i="5"/>
  <c r="I437" i="5" s="1"/>
  <c r="F448" i="5"/>
  <c r="I449" i="5" s="1"/>
  <c r="F460" i="5"/>
  <c r="I461" i="5" s="1"/>
  <c r="F472" i="5"/>
  <c r="I473" i="5" s="1"/>
  <c r="F484" i="5"/>
  <c r="I485" i="5" s="1"/>
  <c r="F496" i="5"/>
  <c r="I497" i="5" s="1"/>
  <c r="F17" i="5"/>
  <c r="I18" i="5" s="1"/>
  <c r="F29" i="5"/>
  <c r="I30" i="5" s="1"/>
  <c r="F41" i="5"/>
  <c r="I42" i="5" s="1"/>
  <c r="F18" i="5"/>
  <c r="I19" i="5" s="1"/>
  <c r="F19" i="5"/>
  <c r="I20" i="5" s="1"/>
  <c r="F38" i="5"/>
  <c r="I39" i="5" s="1"/>
  <c r="F57" i="5"/>
  <c r="I58" i="5" s="1"/>
  <c r="F77" i="5"/>
  <c r="I78" i="5" s="1"/>
  <c r="F93" i="5"/>
  <c r="I94" i="5" s="1"/>
  <c r="F113" i="5"/>
  <c r="I114" i="5" s="1"/>
  <c r="F129" i="5"/>
  <c r="I130" i="5" s="1"/>
  <c r="F149" i="5"/>
  <c r="I150" i="5" s="1"/>
  <c r="F165" i="5"/>
  <c r="I166" i="5" s="1"/>
  <c r="F185" i="5"/>
  <c r="I186" i="5" s="1"/>
  <c r="F201" i="5"/>
  <c r="I202" i="5" s="1"/>
  <c r="F221" i="5"/>
  <c r="I222" i="5" s="1"/>
  <c r="F237" i="5"/>
  <c r="I238" i="5" s="1"/>
  <c r="F257" i="5"/>
  <c r="I258" i="5" s="1"/>
  <c r="F273" i="5"/>
  <c r="I274" i="5" s="1"/>
  <c r="F293" i="5"/>
  <c r="I294" i="5" s="1"/>
  <c r="F309" i="5"/>
  <c r="I310" i="5" s="1"/>
  <c r="F329" i="5"/>
  <c r="I330" i="5" s="1"/>
  <c r="F345" i="5"/>
  <c r="I346" i="5" s="1"/>
  <c r="F365" i="5"/>
  <c r="I366" i="5" s="1"/>
  <c r="F381" i="5"/>
  <c r="I382" i="5" s="1"/>
  <c r="F397" i="5"/>
  <c r="I398" i="5" s="1"/>
  <c r="F414" i="5"/>
  <c r="I415" i="5" s="1"/>
  <c r="F429" i="5"/>
  <c r="I430" i="5" s="1"/>
  <c r="F445" i="5"/>
  <c r="I446" i="5" s="1"/>
  <c r="F462" i="5"/>
  <c r="I463" i="5" s="1"/>
  <c r="F477" i="5"/>
  <c r="I478" i="5" s="1"/>
  <c r="F493" i="5"/>
  <c r="I494" i="5" s="1"/>
  <c r="F449" i="5"/>
  <c r="I450" i="5" s="1"/>
  <c r="F497" i="5"/>
  <c r="I498" i="5" s="1"/>
  <c r="F22" i="5"/>
  <c r="I23" i="5" s="1"/>
  <c r="F62" i="5"/>
  <c r="I63" i="5" s="1"/>
  <c r="F98" i="5"/>
  <c r="I99" i="5" s="1"/>
  <c r="F170" i="5"/>
  <c r="I171" i="5" s="1"/>
  <c r="F206" i="5"/>
  <c r="I207" i="5" s="1"/>
  <c r="F242" i="5"/>
  <c r="I243" i="5" s="1"/>
  <c r="F314" i="5"/>
  <c r="I315" i="5" s="1"/>
  <c r="F385" i="5"/>
  <c r="I386" i="5" s="1"/>
  <c r="F450" i="5"/>
  <c r="I451" i="5" s="1"/>
  <c r="F45" i="5"/>
  <c r="I46" i="5" s="1"/>
  <c r="F65" i="5"/>
  <c r="I66" i="5" s="1"/>
  <c r="F81" i="5"/>
  <c r="I82" i="5" s="1"/>
  <c r="F117" i="5"/>
  <c r="I118" i="5" s="1"/>
  <c r="F153" i="5"/>
  <c r="I154" i="5" s="1"/>
  <c r="F189" i="5"/>
  <c r="I190" i="5" s="1"/>
  <c r="F245" i="5"/>
  <c r="I246" i="5" s="1"/>
  <c r="F317" i="5"/>
  <c r="I318" i="5" s="1"/>
  <c r="F386" i="5"/>
  <c r="I387" i="5" s="1"/>
  <c r="F451" i="5"/>
  <c r="I452" i="5" s="1"/>
  <c r="F46" i="5"/>
  <c r="I47" i="5" s="1"/>
  <c r="F66" i="5"/>
  <c r="I67" i="5" s="1"/>
  <c r="F102" i="5"/>
  <c r="I103" i="5" s="1"/>
  <c r="F154" i="5"/>
  <c r="I155" i="5" s="1"/>
  <c r="F190" i="5"/>
  <c r="I191" i="5" s="1"/>
  <c r="F226" i="5"/>
  <c r="I227" i="5" s="1"/>
  <c r="F262" i="5"/>
  <c r="I263" i="5" s="1"/>
  <c r="F298" i="5"/>
  <c r="I299" i="5" s="1"/>
  <c r="F334" i="5"/>
  <c r="I335" i="5" s="1"/>
  <c r="F389" i="5"/>
  <c r="I390" i="5" s="1"/>
  <c r="F437" i="5"/>
  <c r="I438" i="5" s="1"/>
  <c r="F467" i="5"/>
  <c r="I468" i="5" s="1"/>
  <c r="F500" i="5"/>
  <c r="I501" i="5" s="1"/>
  <c r="F47" i="5"/>
  <c r="I48" i="5" s="1"/>
  <c r="F103" i="5"/>
  <c r="I104" i="5" s="1"/>
  <c r="F175" i="5"/>
  <c r="I176" i="5" s="1"/>
  <c r="F211" i="5"/>
  <c r="I212" i="5" s="1"/>
  <c r="F283" i="5"/>
  <c r="I284" i="5" s="1"/>
  <c r="F335" i="5"/>
  <c r="I336" i="5" s="1"/>
  <c r="F390" i="5"/>
  <c r="I391" i="5" s="1"/>
  <c r="F421" i="5"/>
  <c r="I422" i="5" s="1"/>
  <c r="F469" i="5"/>
  <c r="I470" i="5" s="1"/>
  <c r="F50" i="5"/>
  <c r="I51" i="5" s="1"/>
  <c r="F68" i="5"/>
  <c r="I69" i="5" s="1"/>
  <c r="F86" i="5"/>
  <c r="I87" i="5" s="1"/>
  <c r="F104" i="5"/>
  <c r="I105" i="5" s="1"/>
  <c r="F140" i="5"/>
  <c r="I141" i="5" s="1"/>
  <c r="F176" i="5"/>
  <c r="I177" i="5" s="1"/>
  <c r="F194" i="5"/>
  <c r="I195" i="5" s="1"/>
  <c r="F266" i="5"/>
  <c r="I267" i="5" s="1"/>
  <c r="F320" i="5"/>
  <c r="I321" i="5" s="1"/>
  <c r="F356" i="5"/>
  <c r="I357" i="5" s="1"/>
  <c r="F391" i="5"/>
  <c r="I392" i="5" s="1"/>
  <c r="F439" i="5"/>
  <c r="I440" i="5" s="1"/>
  <c r="F487" i="5"/>
  <c r="I488" i="5" s="1"/>
  <c r="F53" i="5"/>
  <c r="I54" i="5" s="1"/>
  <c r="F20" i="5"/>
  <c r="I21" i="5" s="1"/>
  <c r="F42" i="5"/>
  <c r="I43" i="5" s="1"/>
  <c r="F58" i="5"/>
  <c r="I59" i="5" s="1"/>
  <c r="F78" i="5"/>
  <c r="I79" i="5" s="1"/>
  <c r="F94" i="5"/>
  <c r="I95" i="5" s="1"/>
  <c r="F114" i="5"/>
  <c r="I115" i="5" s="1"/>
  <c r="F130" i="5"/>
  <c r="I131" i="5" s="1"/>
  <c r="F150" i="5"/>
  <c r="I151" i="5" s="1"/>
  <c r="F166" i="5"/>
  <c r="I167" i="5" s="1"/>
  <c r="F186" i="5"/>
  <c r="I187" i="5" s="1"/>
  <c r="F202" i="5"/>
  <c r="I203" i="5" s="1"/>
  <c r="F222" i="5"/>
  <c r="I223" i="5" s="1"/>
  <c r="F238" i="5"/>
  <c r="I239" i="5" s="1"/>
  <c r="F258" i="5"/>
  <c r="I259" i="5" s="1"/>
  <c r="F274" i="5"/>
  <c r="I275" i="5" s="1"/>
  <c r="F294" i="5"/>
  <c r="I295" i="5" s="1"/>
  <c r="F310" i="5"/>
  <c r="I311" i="5" s="1"/>
  <c r="F330" i="5"/>
  <c r="I331" i="5" s="1"/>
  <c r="F346" i="5"/>
  <c r="I347" i="5" s="1"/>
  <c r="F366" i="5"/>
  <c r="I367" i="5" s="1"/>
  <c r="F382" i="5"/>
  <c r="I383" i="5" s="1"/>
  <c r="F398" i="5"/>
  <c r="I399" i="5" s="1"/>
  <c r="F415" i="5"/>
  <c r="I416" i="5" s="1"/>
  <c r="F430" i="5"/>
  <c r="I431" i="5" s="1"/>
  <c r="F446" i="5"/>
  <c r="I447" i="5" s="1"/>
  <c r="F463" i="5"/>
  <c r="I464" i="5" s="1"/>
  <c r="F478" i="5"/>
  <c r="I479" i="5" s="1"/>
  <c r="F494" i="5"/>
  <c r="I495" i="5" s="1"/>
  <c r="F21" i="5"/>
  <c r="I22" i="5" s="1"/>
  <c r="F43" i="5"/>
  <c r="I44" i="5" s="1"/>
  <c r="F59" i="5"/>
  <c r="I60" i="5" s="1"/>
  <c r="F79" i="5"/>
  <c r="I80" i="5" s="1"/>
  <c r="F95" i="5"/>
  <c r="I96" i="5" s="1"/>
  <c r="F115" i="5"/>
  <c r="I116" i="5" s="1"/>
  <c r="F131" i="5"/>
  <c r="I132" i="5" s="1"/>
  <c r="F151" i="5"/>
  <c r="I152" i="5" s="1"/>
  <c r="F167" i="5"/>
  <c r="I168" i="5" s="1"/>
  <c r="F187" i="5"/>
  <c r="I188" i="5" s="1"/>
  <c r="F203" i="5"/>
  <c r="I204" i="5" s="1"/>
  <c r="F223" i="5"/>
  <c r="I224" i="5" s="1"/>
  <c r="F239" i="5"/>
  <c r="I240" i="5" s="1"/>
  <c r="F259" i="5"/>
  <c r="I260" i="5" s="1"/>
  <c r="F275" i="5"/>
  <c r="I276" i="5" s="1"/>
  <c r="F295" i="5"/>
  <c r="I296" i="5" s="1"/>
  <c r="F311" i="5"/>
  <c r="I312" i="5" s="1"/>
  <c r="F331" i="5"/>
  <c r="I332" i="5" s="1"/>
  <c r="F347" i="5"/>
  <c r="I348" i="5" s="1"/>
  <c r="F367" i="5"/>
  <c r="I368" i="5" s="1"/>
  <c r="F383" i="5"/>
  <c r="I384" i="5" s="1"/>
  <c r="F401" i="5"/>
  <c r="I402" i="5" s="1"/>
  <c r="F416" i="5"/>
  <c r="I417" i="5" s="1"/>
  <c r="F431" i="5"/>
  <c r="I432" i="5" s="1"/>
  <c r="F464" i="5"/>
  <c r="I465" i="5" s="1"/>
  <c r="F479" i="5"/>
  <c r="I480" i="5" s="1"/>
  <c r="F44" i="5"/>
  <c r="I45" i="5" s="1"/>
  <c r="F80" i="5"/>
  <c r="I81" i="5" s="1"/>
  <c r="F116" i="5"/>
  <c r="I117" i="5" s="1"/>
  <c r="F134" i="5"/>
  <c r="I135" i="5" s="1"/>
  <c r="F152" i="5"/>
  <c r="I153" i="5" s="1"/>
  <c r="F188" i="5"/>
  <c r="I189" i="5" s="1"/>
  <c r="F224" i="5"/>
  <c r="I225" i="5" s="1"/>
  <c r="F260" i="5"/>
  <c r="I261" i="5" s="1"/>
  <c r="F278" i="5"/>
  <c r="I279" i="5" s="1"/>
  <c r="F296" i="5"/>
  <c r="I297" i="5" s="1"/>
  <c r="F332" i="5"/>
  <c r="I333" i="5" s="1"/>
  <c r="F350" i="5"/>
  <c r="I351" i="5" s="1"/>
  <c r="F368" i="5"/>
  <c r="I369" i="5" s="1"/>
  <c r="F402" i="5"/>
  <c r="I403" i="5" s="1"/>
  <c r="F417" i="5"/>
  <c r="I418" i="5" s="1"/>
  <c r="F433" i="5"/>
  <c r="I434" i="5" s="1"/>
  <c r="F465" i="5"/>
  <c r="I466" i="5" s="1"/>
  <c r="F481" i="5"/>
  <c r="I482" i="5" s="1"/>
  <c r="F498" i="5"/>
  <c r="I499" i="5" s="1"/>
  <c r="F23" i="5"/>
  <c r="I24" i="5" s="1"/>
  <c r="F101" i="5"/>
  <c r="I102" i="5" s="1"/>
  <c r="F137" i="5"/>
  <c r="I138" i="5" s="1"/>
  <c r="F173" i="5"/>
  <c r="I174" i="5" s="1"/>
  <c r="F209" i="5"/>
  <c r="I210" i="5" s="1"/>
  <c r="F225" i="5"/>
  <c r="I226" i="5" s="1"/>
  <c r="F261" i="5"/>
  <c r="I262" i="5" s="1"/>
  <c r="F281" i="5"/>
  <c r="I282" i="5" s="1"/>
  <c r="F297" i="5"/>
  <c r="I298" i="5" s="1"/>
  <c r="F333" i="5"/>
  <c r="I334" i="5" s="1"/>
  <c r="F353" i="5"/>
  <c r="I354" i="5" s="1"/>
  <c r="F369" i="5"/>
  <c r="I370" i="5" s="1"/>
  <c r="F403" i="5"/>
  <c r="I404" i="5" s="1"/>
  <c r="F418" i="5"/>
  <c r="I419" i="5" s="1"/>
  <c r="F434" i="5"/>
  <c r="I435" i="5" s="1"/>
  <c r="F466" i="5"/>
  <c r="I467" i="5" s="1"/>
  <c r="F482" i="5"/>
  <c r="I483" i="5" s="1"/>
  <c r="F499" i="5"/>
  <c r="I500" i="5" s="1"/>
  <c r="F26" i="5"/>
  <c r="I27" i="5" s="1"/>
  <c r="F82" i="5"/>
  <c r="I83" i="5" s="1"/>
  <c r="F118" i="5"/>
  <c r="I119" i="5" s="1"/>
  <c r="F138" i="5"/>
  <c r="I139" i="5" s="1"/>
  <c r="F174" i="5"/>
  <c r="I175" i="5" s="1"/>
  <c r="F210" i="5"/>
  <c r="I211" i="5" s="1"/>
  <c r="F246" i="5"/>
  <c r="I247" i="5" s="1"/>
  <c r="F282" i="5"/>
  <c r="I283" i="5" s="1"/>
  <c r="F318" i="5"/>
  <c r="I319" i="5" s="1"/>
  <c r="F354" i="5"/>
  <c r="I355" i="5" s="1"/>
  <c r="F370" i="5"/>
  <c r="I371" i="5" s="1"/>
  <c r="F404" i="5"/>
  <c r="I405" i="5" s="1"/>
  <c r="F419" i="5"/>
  <c r="I420" i="5" s="1"/>
  <c r="F452" i="5"/>
  <c r="I453" i="5" s="1"/>
  <c r="F485" i="5"/>
  <c r="I486" i="5" s="1"/>
  <c r="F30" i="5"/>
  <c r="I31" i="5" s="1"/>
  <c r="F67" i="5"/>
  <c r="I68" i="5" s="1"/>
  <c r="F83" i="5"/>
  <c r="I84" i="5" s="1"/>
  <c r="F119" i="5"/>
  <c r="I120" i="5" s="1"/>
  <c r="F139" i="5"/>
  <c r="I140" i="5" s="1"/>
  <c r="F155" i="5"/>
  <c r="I156" i="5" s="1"/>
  <c r="F191" i="5"/>
  <c r="I192" i="5" s="1"/>
  <c r="F227" i="5"/>
  <c r="I228" i="5" s="1"/>
  <c r="F247" i="5"/>
  <c r="I248" i="5" s="1"/>
  <c r="F263" i="5"/>
  <c r="I264" i="5" s="1"/>
  <c r="F299" i="5"/>
  <c r="I300" i="5" s="1"/>
  <c r="F319" i="5"/>
  <c r="I320" i="5" s="1"/>
  <c r="F355" i="5"/>
  <c r="I356" i="5" s="1"/>
  <c r="F371" i="5"/>
  <c r="I372" i="5" s="1"/>
  <c r="F405" i="5"/>
  <c r="I406" i="5" s="1"/>
  <c r="F438" i="5"/>
  <c r="I439" i="5" s="1"/>
  <c r="F453" i="5"/>
  <c r="I454" i="5" s="1"/>
  <c r="F486" i="5"/>
  <c r="I487" i="5" s="1"/>
  <c r="F501" i="5"/>
  <c r="I502" i="5" s="1"/>
  <c r="F31" i="5"/>
  <c r="I32" i="5" s="1"/>
  <c r="F122" i="5"/>
  <c r="I123" i="5" s="1"/>
  <c r="F158" i="5"/>
  <c r="I159" i="5" s="1"/>
  <c r="F212" i="5"/>
  <c r="I213" i="5" s="1"/>
  <c r="F230" i="5"/>
  <c r="I231" i="5" s="1"/>
  <c r="F248" i="5"/>
  <c r="I249" i="5" s="1"/>
  <c r="F284" i="5"/>
  <c r="I285" i="5" s="1"/>
  <c r="F302" i="5"/>
  <c r="I303" i="5" s="1"/>
  <c r="F338" i="5"/>
  <c r="I339" i="5" s="1"/>
  <c r="F374" i="5"/>
  <c r="I375" i="5" s="1"/>
  <c r="F406" i="5"/>
  <c r="I407" i="5" s="1"/>
  <c r="F422" i="5"/>
  <c r="I423" i="5" s="1"/>
  <c r="F454" i="5"/>
  <c r="I455" i="5" s="1"/>
  <c r="F470" i="5"/>
  <c r="I471" i="5" s="1"/>
  <c r="F502" i="5"/>
  <c r="I503" i="5" s="1"/>
  <c r="F32" i="5"/>
  <c r="I33" i="5" s="1"/>
  <c r="F69" i="5"/>
  <c r="I70" i="5" s="1"/>
  <c r="F89" i="5"/>
  <c r="I90" i="5" s="1"/>
  <c r="F125" i="5"/>
  <c r="I126" i="5" s="1"/>
  <c r="F141" i="5"/>
  <c r="I142" i="5" s="1"/>
  <c r="F161" i="5"/>
  <c r="I162" i="5" s="1"/>
  <c r="F177" i="5"/>
  <c r="I178" i="5" s="1"/>
  <c r="F11" i="5"/>
  <c r="I12" i="5" s="1"/>
  <c r="F91" i="5"/>
  <c r="I92" i="5" s="1"/>
  <c r="F162" i="5"/>
  <c r="I163" i="5" s="1"/>
  <c r="F215" i="5"/>
  <c r="I216" i="5" s="1"/>
  <c r="F271" i="5"/>
  <c r="I272" i="5" s="1"/>
  <c r="F323" i="5"/>
  <c r="I324" i="5" s="1"/>
  <c r="F379" i="5"/>
  <c r="I380" i="5" s="1"/>
  <c r="F427" i="5"/>
  <c r="I428" i="5" s="1"/>
  <c r="F475" i="5"/>
  <c r="I476" i="5" s="1"/>
  <c r="F14" i="5"/>
  <c r="I15" i="5" s="1"/>
  <c r="F92" i="5"/>
  <c r="I93" i="5" s="1"/>
  <c r="F163" i="5"/>
  <c r="I164" i="5" s="1"/>
  <c r="F218" i="5"/>
  <c r="I219" i="5" s="1"/>
  <c r="F272" i="5"/>
  <c r="I273" i="5" s="1"/>
  <c r="F326" i="5"/>
  <c r="I327" i="5" s="1"/>
  <c r="F380" i="5"/>
  <c r="I381" i="5" s="1"/>
  <c r="F428" i="5"/>
  <c r="I429" i="5" s="1"/>
  <c r="F476" i="5"/>
  <c r="I477" i="5" s="1"/>
  <c r="F33" i="5"/>
  <c r="I34" i="5" s="1"/>
  <c r="F105" i="5"/>
  <c r="I106" i="5" s="1"/>
  <c r="F164" i="5"/>
  <c r="I165" i="5" s="1"/>
  <c r="F233" i="5"/>
  <c r="I234" i="5" s="1"/>
  <c r="F285" i="5"/>
  <c r="I286" i="5" s="1"/>
  <c r="F341" i="5"/>
  <c r="I342" i="5" s="1"/>
  <c r="F392" i="5"/>
  <c r="I393" i="5" s="1"/>
  <c r="F440" i="5"/>
  <c r="I441" i="5" s="1"/>
  <c r="F488" i="5"/>
  <c r="I489" i="5" s="1"/>
  <c r="F200" i="5"/>
  <c r="I201" i="5" s="1"/>
  <c r="F308" i="5"/>
  <c r="I309" i="5" s="1"/>
  <c r="F413" i="5"/>
  <c r="I414" i="5" s="1"/>
  <c r="F143" i="5"/>
  <c r="I144" i="5" s="1"/>
  <c r="F213" i="5"/>
  <c r="I214" i="5" s="1"/>
  <c r="F321" i="5"/>
  <c r="I322" i="5" s="1"/>
  <c r="F377" i="5"/>
  <c r="I378" i="5" s="1"/>
  <c r="F473" i="5"/>
  <c r="I474" i="5" s="1"/>
  <c r="F90" i="5"/>
  <c r="I91" i="5" s="1"/>
  <c r="F214" i="5"/>
  <c r="I215" i="5" s="1"/>
  <c r="F322" i="5"/>
  <c r="I323" i="5" s="1"/>
  <c r="F426" i="5"/>
  <c r="I427" i="5" s="1"/>
  <c r="F34" i="5"/>
  <c r="I35" i="5" s="1"/>
  <c r="F106" i="5"/>
  <c r="I107" i="5" s="1"/>
  <c r="F178" i="5"/>
  <c r="I179" i="5" s="1"/>
  <c r="F234" i="5"/>
  <c r="I235" i="5" s="1"/>
  <c r="F286" i="5"/>
  <c r="I287" i="5" s="1"/>
  <c r="F342" i="5"/>
  <c r="I343" i="5" s="1"/>
  <c r="F393" i="5"/>
  <c r="I394" i="5" s="1"/>
  <c r="F441" i="5"/>
  <c r="I442" i="5" s="1"/>
  <c r="F489" i="5"/>
  <c r="I490" i="5" s="1"/>
  <c r="F395" i="5"/>
  <c r="I396" i="5" s="1"/>
  <c r="F491" i="5"/>
  <c r="I492" i="5" s="1"/>
  <c r="F126" i="5"/>
  <c r="I127" i="5" s="1"/>
  <c r="F357" i="5"/>
  <c r="I358" i="5" s="1"/>
  <c r="F127" i="5"/>
  <c r="I128" i="5" s="1"/>
  <c r="F198" i="5"/>
  <c r="I199" i="5" s="1"/>
  <c r="F358" i="5"/>
  <c r="I359" i="5" s="1"/>
  <c r="F457" i="5"/>
  <c r="I458" i="5" s="1"/>
  <c r="F70" i="5"/>
  <c r="I71" i="5" s="1"/>
  <c r="F128" i="5"/>
  <c r="I129" i="5" s="1"/>
  <c r="F251" i="5"/>
  <c r="I252" i="5" s="1"/>
  <c r="F307" i="5"/>
  <c r="I308" i="5" s="1"/>
  <c r="F458" i="5"/>
  <c r="I459" i="5" s="1"/>
  <c r="F71" i="5"/>
  <c r="I72" i="5" s="1"/>
  <c r="F142" i="5"/>
  <c r="I143" i="5" s="1"/>
  <c r="F254" i="5"/>
  <c r="I255" i="5" s="1"/>
  <c r="F362" i="5"/>
  <c r="I363" i="5" s="1"/>
  <c r="F461" i="5"/>
  <c r="I462" i="5" s="1"/>
  <c r="F74" i="5"/>
  <c r="I75" i="5" s="1"/>
  <c r="F269" i="5"/>
  <c r="I270" i="5" s="1"/>
  <c r="F425" i="5"/>
  <c r="I426" i="5" s="1"/>
  <c r="F146" i="5"/>
  <c r="I147" i="5" s="1"/>
  <c r="F270" i="5"/>
  <c r="I271" i="5" s="1"/>
  <c r="F378" i="5"/>
  <c r="I379" i="5" s="1"/>
  <c r="F474" i="5"/>
  <c r="I475" i="5" s="1"/>
  <c r="F35" i="5"/>
  <c r="I36" i="5" s="1"/>
  <c r="F107" i="5"/>
  <c r="I108" i="5" s="1"/>
  <c r="F179" i="5"/>
  <c r="I180" i="5" s="1"/>
  <c r="F235" i="5"/>
  <c r="I236" i="5" s="1"/>
  <c r="F287" i="5"/>
  <c r="I288" i="5" s="1"/>
  <c r="F343" i="5"/>
  <c r="I344" i="5" s="1"/>
  <c r="F394" i="5"/>
  <c r="I395" i="5" s="1"/>
  <c r="F442" i="5"/>
  <c r="I443" i="5" s="1"/>
  <c r="F490" i="5"/>
  <c r="I491" i="5" s="1"/>
  <c r="F54" i="5"/>
  <c r="I55" i="5" s="1"/>
  <c r="F110" i="5"/>
  <c r="I111" i="5" s="1"/>
  <c r="F182" i="5"/>
  <c r="I183" i="5" s="1"/>
  <c r="F236" i="5"/>
  <c r="I237" i="5" s="1"/>
  <c r="F290" i="5"/>
  <c r="I291" i="5" s="1"/>
  <c r="F344" i="5"/>
  <c r="I345" i="5" s="1"/>
  <c r="F443" i="5"/>
  <c r="I444" i="5" s="1"/>
  <c r="F55" i="5"/>
  <c r="I56" i="5" s="1"/>
  <c r="F197" i="5"/>
  <c r="I198" i="5" s="1"/>
  <c r="F249" i="5"/>
  <c r="I250" i="5" s="1"/>
  <c r="F305" i="5"/>
  <c r="I306" i="5" s="1"/>
  <c r="F407" i="5"/>
  <c r="I408" i="5" s="1"/>
  <c r="F455" i="5"/>
  <c r="I456" i="5" s="1"/>
  <c r="F503" i="5"/>
  <c r="F56" i="5"/>
  <c r="I57" i="5" s="1"/>
  <c r="F250" i="5"/>
  <c r="I251" i="5" s="1"/>
  <c r="F306" i="5"/>
  <c r="I307" i="5" s="1"/>
  <c r="F409" i="5"/>
  <c r="I410" i="5" s="1"/>
  <c r="F199" i="5"/>
  <c r="I200" i="5" s="1"/>
  <c r="F359" i="5"/>
  <c r="I360" i="5" s="1"/>
  <c r="F410" i="5"/>
  <c r="I411" i="5" s="1"/>
  <c r="AB10" i="5"/>
  <c r="AB22" i="5"/>
  <c r="AB34" i="5"/>
  <c r="AB46" i="5"/>
  <c r="AB58" i="5"/>
  <c r="AB70" i="5"/>
  <c r="AB82" i="5"/>
  <c r="AB94" i="5"/>
  <c r="AB106" i="5"/>
  <c r="AB118" i="5"/>
  <c r="AB130" i="5"/>
  <c r="AB142" i="5"/>
  <c r="AB154" i="5"/>
  <c r="AB166" i="5"/>
  <c r="AB178" i="5"/>
  <c r="AB190" i="5"/>
  <c r="AB202" i="5"/>
  <c r="AB214" i="5"/>
  <c r="AB226" i="5"/>
  <c r="AB238" i="5"/>
  <c r="AB250" i="5"/>
  <c r="AB262" i="5"/>
  <c r="AB274" i="5"/>
  <c r="AB286" i="5"/>
  <c r="AB298" i="5"/>
  <c r="AB310" i="5"/>
  <c r="AB322" i="5"/>
  <c r="AB334" i="5"/>
  <c r="AB346" i="5"/>
  <c r="AB358" i="5"/>
  <c r="AB370" i="5"/>
  <c r="AB382" i="5"/>
  <c r="AB394" i="5"/>
  <c r="AB406" i="5"/>
  <c r="AB418" i="5"/>
  <c r="AB430" i="5"/>
  <c r="AB442" i="5"/>
  <c r="AB454" i="5"/>
  <c r="AB13" i="5"/>
  <c r="AB25" i="5"/>
  <c r="AB37" i="5"/>
  <c r="AB49" i="5"/>
  <c r="AB61" i="5"/>
  <c r="AB73" i="5"/>
  <c r="AB85" i="5"/>
  <c r="AB97" i="5"/>
  <c r="AB109" i="5"/>
  <c r="AB121" i="5"/>
  <c r="AB133" i="5"/>
  <c r="AB145" i="5"/>
  <c r="AB157" i="5"/>
  <c r="AB169" i="5"/>
  <c r="AB181" i="5"/>
  <c r="AB193" i="5"/>
  <c r="AB205" i="5"/>
  <c r="AB217" i="5"/>
  <c r="AB229" i="5"/>
  <c r="AB241" i="5"/>
  <c r="AB253" i="5"/>
  <c r="AB265" i="5"/>
  <c r="AB277" i="5"/>
  <c r="AB289" i="5"/>
  <c r="AB301" i="5"/>
  <c r="AB313" i="5"/>
  <c r="AB325" i="5"/>
  <c r="AB337" i="5"/>
  <c r="AB349" i="5"/>
  <c r="AB361" i="5"/>
  <c r="AB373" i="5"/>
  <c r="AB385" i="5"/>
  <c r="AB397" i="5"/>
  <c r="AB409" i="5"/>
  <c r="AB421" i="5"/>
  <c r="AB433" i="5"/>
  <c r="AB445" i="5"/>
  <c r="AB457" i="5"/>
  <c r="AB469" i="5"/>
  <c r="AB481" i="5"/>
  <c r="AB493" i="5"/>
  <c r="AB505" i="5"/>
  <c r="AB517" i="5"/>
  <c r="AB6" i="5"/>
  <c r="AB20" i="5"/>
  <c r="AB35" i="5"/>
  <c r="AB50" i="5"/>
  <c r="AB64" i="5"/>
  <c r="AB78" i="5"/>
  <c r="AB92" i="5"/>
  <c r="AB107" i="5"/>
  <c r="AB122" i="5"/>
  <c r="AB136" i="5"/>
  <c r="AB150" i="5"/>
  <c r="AB164" i="5"/>
  <c r="AB179" i="5"/>
  <c r="AB194" i="5"/>
  <c r="AB208" i="5"/>
  <c r="AB222" i="5"/>
  <c r="AB236" i="5"/>
  <c r="AB251" i="5"/>
  <c r="AB266" i="5"/>
  <c r="AB280" i="5"/>
  <c r="AB294" i="5"/>
  <c r="AB308" i="5"/>
  <c r="AB323" i="5"/>
  <c r="AB338" i="5"/>
  <c r="AB352" i="5"/>
  <c r="AB366" i="5"/>
  <c r="AB380" i="5"/>
  <c r="AB395" i="5"/>
  <c r="AB410" i="5"/>
  <c r="AB424" i="5"/>
  <c r="AB438" i="5"/>
  <c r="AB452" i="5"/>
  <c r="AB466" i="5"/>
  <c r="AB479" i="5"/>
  <c r="AB492" i="5"/>
  <c r="AB506" i="5"/>
  <c r="AB519" i="5"/>
  <c r="AB531" i="5"/>
  <c r="AB543" i="5"/>
  <c r="AB555" i="5"/>
  <c r="AB567" i="5"/>
  <c r="AB579" i="5"/>
  <c r="AB591" i="5"/>
  <c r="AB603" i="5"/>
  <c r="AB615" i="5"/>
  <c r="AB627" i="5"/>
  <c r="AB639" i="5"/>
  <c r="AB651" i="5"/>
  <c r="AB663" i="5"/>
  <c r="AB675" i="5"/>
  <c r="AB687" i="5"/>
  <c r="AB9" i="5"/>
  <c r="AB24" i="5"/>
  <c r="AB39" i="5"/>
  <c r="AB53" i="5"/>
  <c r="AB67" i="5"/>
  <c r="AB81" i="5"/>
  <c r="AB96" i="5"/>
  <c r="AB111" i="5"/>
  <c r="AB125" i="5"/>
  <c r="AB139" i="5"/>
  <c r="AB153" i="5"/>
  <c r="AB168" i="5"/>
  <c r="AB183" i="5"/>
  <c r="AB197" i="5"/>
  <c r="AB211" i="5"/>
  <c r="AB225" i="5"/>
  <c r="AB240" i="5"/>
  <c r="AB255" i="5"/>
  <c r="AB269" i="5"/>
  <c r="AB283" i="5"/>
  <c r="AB297" i="5"/>
  <c r="AB312" i="5"/>
  <c r="AB327" i="5"/>
  <c r="AB341" i="5"/>
  <c r="AB355" i="5"/>
  <c r="AB369" i="5"/>
  <c r="AB384" i="5"/>
  <c r="AB399" i="5"/>
  <c r="AB413" i="5"/>
  <c r="AB427" i="5"/>
  <c r="AB441" i="5"/>
  <c r="AB456" i="5"/>
  <c r="AB470" i="5"/>
  <c r="AB483" i="5"/>
  <c r="AB496" i="5"/>
  <c r="AB509" i="5"/>
  <c r="AB522" i="5"/>
  <c r="AB534" i="5"/>
  <c r="AB546" i="5"/>
  <c r="AB558" i="5"/>
  <c r="AB570" i="5"/>
  <c r="AB582" i="5"/>
  <c r="AB594" i="5"/>
  <c r="AB606" i="5"/>
  <c r="AB618" i="5"/>
  <c r="AB630" i="5"/>
  <c r="AB642" i="5"/>
  <c r="AB654" i="5"/>
  <c r="AB666" i="5"/>
  <c r="AB678" i="5"/>
  <c r="AB690" i="5"/>
  <c r="AB702" i="5"/>
  <c r="AB714" i="5"/>
  <c r="AB726" i="5"/>
  <c r="AB738" i="5"/>
  <c r="AB750" i="5"/>
  <c r="AB762" i="5"/>
  <c r="AB774" i="5"/>
  <c r="AB786" i="5"/>
  <c r="AB798" i="5"/>
  <c r="AB810" i="5"/>
  <c r="AB822" i="5"/>
  <c r="AB834" i="5"/>
  <c r="AB846" i="5"/>
  <c r="AB858" i="5"/>
  <c r="AB18" i="5"/>
  <c r="AB36" i="5"/>
  <c r="AB54" i="5"/>
  <c r="AB71" i="5"/>
  <c r="AB88" i="5"/>
  <c r="AB104" i="5"/>
  <c r="AB123" i="5"/>
  <c r="AB140" i="5"/>
  <c r="AB158" i="5"/>
  <c r="AB174" i="5"/>
  <c r="AB191" i="5"/>
  <c r="AB209" i="5"/>
  <c r="AB227" i="5"/>
  <c r="AB244" i="5"/>
  <c r="AB260" i="5"/>
  <c r="AB278" i="5"/>
  <c r="AB295" i="5"/>
  <c r="AB314" i="5"/>
  <c r="AB330" i="5"/>
  <c r="AB347" i="5"/>
  <c r="AB364" i="5"/>
  <c r="AB381" i="5"/>
  <c r="AB400" i="5"/>
  <c r="AB416" i="5"/>
  <c r="AB434" i="5"/>
  <c r="AB450" i="5"/>
  <c r="AB467" i="5"/>
  <c r="AB484" i="5"/>
  <c r="AB499" i="5"/>
  <c r="AB514" i="5"/>
  <c r="AB529" i="5"/>
  <c r="AB544" i="5"/>
  <c r="AB559" i="5"/>
  <c r="AB573" i="5"/>
  <c r="AB587" i="5"/>
  <c r="AB601" i="5"/>
  <c r="AB616" i="5"/>
  <c r="AB631" i="5"/>
  <c r="AB645" i="5"/>
  <c r="AB659" i="5"/>
  <c r="AB673" i="5"/>
  <c r="AB688" i="5"/>
  <c r="AB701" i="5"/>
  <c r="AB715" i="5"/>
  <c r="AB728" i="5"/>
  <c r="AB741" i="5"/>
  <c r="AB754" i="5"/>
  <c r="AB767" i="5"/>
  <c r="AB780" i="5"/>
  <c r="AB793" i="5"/>
  <c r="AB806" i="5"/>
  <c r="AB819" i="5"/>
  <c r="AB832" i="5"/>
  <c r="AB845" i="5"/>
  <c r="AB859" i="5"/>
  <c r="AB871" i="5"/>
  <c r="AB883" i="5"/>
  <c r="AB895" i="5"/>
  <c r="AB907" i="5"/>
  <c r="AB919" i="5"/>
  <c r="AB931" i="5"/>
  <c r="AB943" i="5"/>
  <c r="AB955" i="5"/>
  <c r="AB967" i="5"/>
  <c r="AB979" i="5"/>
  <c r="AB991" i="5"/>
  <c r="AB1003" i="5"/>
  <c r="AB1015" i="5"/>
  <c r="AB1027" i="5"/>
  <c r="AB1039" i="5"/>
  <c r="AB1051" i="5"/>
  <c r="AB1063" i="5"/>
  <c r="AB1075" i="5"/>
  <c r="AB1087" i="5"/>
  <c r="AB1099" i="5"/>
  <c r="AB1111" i="5"/>
  <c r="AB1123" i="5"/>
  <c r="AB1135" i="5"/>
  <c r="AB1147" i="5"/>
  <c r="AB1159" i="5"/>
  <c r="AB1171" i="5"/>
  <c r="AB1183" i="5"/>
  <c r="AB1195" i="5"/>
  <c r="AB1207" i="5"/>
  <c r="AB1219" i="5"/>
  <c r="AB1231" i="5"/>
  <c r="AB1243" i="5"/>
  <c r="AB1255" i="5"/>
  <c r="AB1267" i="5"/>
  <c r="AB1279" i="5"/>
  <c r="AB19" i="5"/>
  <c r="AB38" i="5"/>
  <c r="AB55" i="5"/>
  <c r="AB72" i="5"/>
  <c r="AB89" i="5"/>
  <c r="AB105" i="5"/>
  <c r="AB124" i="5"/>
  <c r="AB141" i="5"/>
  <c r="AB159" i="5"/>
  <c r="AB175" i="5"/>
  <c r="AB192" i="5"/>
  <c r="AB210" i="5"/>
  <c r="AB228" i="5"/>
  <c r="AB245" i="5"/>
  <c r="AB261" i="5"/>
  <c r="AB279" i="5"/>
  <c r="AB296" i="5"/>
  <c r="AB315" i="5"/>
  <c r="AB331" i="5"/>
  <c r="AB348" i="5"/>
  <c r="AB365" i="5"/>
  <c r="AB383" i="5"/>
  <c r="AB401" i="5"/>
  <c r="AB417" i="5"/>
  <c r="AB435" i="5"/>
  <c r="AB451" i="5"/>
  <c r="AB468" i="5"/>
  <c r="AB485" i="5"/>
  <c r="AB500" i="5"/>
  <c r="AB515" i="5"/>
  <c r="AB530" i="5"/>
  <c r="AB545" i="5"/>
  <c r="AB560" i="5"/>
  <c r="AB574" i="5"/>
  <c r="AB588" i="5"/>
  <c r="AB602" i="5"/>
  <c r="AB617" i="5"/>
  <c r="AB632" i="5"/>
  <c r="AB646" i="5"/>
  <c r="AB660" i="5"/>
  <c r="AB674" i="5"/>
  <c r="AB689" i="5"/>
  <c r="AB703" i="5"/>
  <c r="AB716" i="5"/>
  <c r="AB729" i="5"/>
  <c r="AB742" i="5"/>
  <c r="AB755" i="5"/>
  <c r="AB768" i="5"/>
  <c r="AB781" i="5"/>
  <c r="AB794" i="5"/>
  <c r="AB807" i="5"/>
  <c r="AB820" i="5"/>
  <c r="AB833" i="5"/>
  <c r="AB847" i="5"/>
  <c r="AB860" i="5"/>
  <c r="AB872" i="5"/>
  <c r="AB5" i="5"/>
  <c r="AB23" i="5"/>
  <c r="AB41" i="5"/>
  <c r="AB57" i="5"/>
  <c r="AB75" i="5"/>
  <c r="AB91" i="5"/>
  <c r="AB110" i="5"/>
  <c r="AB127" i="5"/>
  <c r="AB144" i="5"/>
  <c r="AB161" i="5"/>
  <c r="AB177" i="5"/>
  <c r="AB196" i="5"/>
  <c r="AB213" i="5"/>
  <c r="AB231" i="5"/>
  <c r="AB247" i="5"/>
  <c r="AB264" i="5"/>
  <c r="AB282" i="5"/>
  <c r="AB300" i="5"/>
  <c r="AB317" i="5"/>
  <c r="AB333" i="5"/>
  <c r="AB351" i="5"/>
  <c r="AB368" i="5"/>
  <c r="AB387" i="5"/>
  <c r="AB403" i="5"/>
  <c r="AB420" i="5"/>
  <c r="AB437" i="5"/>
  <c r="AB455" i="5"/>
  <c r="AB472" i="5"/>
  <c r="AB487" i="5"/>
  <c r="AB502" i="5"/>
  <c r="AB518" i="5"/>
  <c r="AB533" i="5"/>
  <c r="AB548" i="5"/>
  <c r="AB562" i="5"/>
  <c r="AB576" i="5"/>
  <c r="AB590" i="5"/>
  <c r="AB605" i="5"/>
  <c r="AB620" i="5"/>
  <c r="AB634" i="5"/>
  <c r="AB648" i="5"/>
  <c r="AB662" i="5"/>
  <c r="AB677" i="5"/>
  <c r="AB692" i="5"/>
  <c r="AB705" i="5"/>
  <c r="AB718" i="5"/>
  <c r="AB731" i="5"/>
  <c r="AB744" i="5"/>
  <c r="AB757" i="5"/>
  <c r="AB770" i="5"/>
  <c r="AB783" i="5"/>
  <c r="AB796" i="5"/>
  <c r="AB809" i="5"/>
  <c r="AB823" i="5"/>
  <c r="AB836" i="5"/>
  <c r="AB849" i="5"/>
  <c r="AB862" i="5"/>
  <c r="AB874" i="5"/>
  <c r="AB886" i="5"/>
  <c r="AB898" i="5"/>
  <c r="AB910" i="5"/>
  <c r="AB922" i="5"/>
  <c r="AB934" i="5"/>
  <c r="AB946" i="5"/>
  <c r="AB958" i="5"/>
  <c r="AB970" i="5"/>
  <c r="AB982" i="5"/>
  <c r="AB994" i="5"/>
  <c r="AB1006" i="5"/>
  <c r="AB1018" i="5"/>
  <c r="AB1030" i="5"/>
  <c r="AB1042" i="5"/>
  <c r="AB1054" i="5"/>
  <c r="AB1066" i="5"/>
  <c r="AB1078" i="5"/>
  <c r="AB1090" i="5"/>
  <c r="AB1102" i="5"/>
  <c r="AB1114" i="5"/>
  <c r="AB1126" i="5"/>
  <c r="AB1138" i="5"/>
  <c r="AB1150" i="5"/>
  <c r="AB1162" i="5"/>
  <c r="AB1174" i="5"/>
  <c r="AB1186" i="5"/>
  <c r="AB1198" i="5"/>
  <c r="AB1210" i="5"/>
  <c r="AB1222" i="5"/>
  <c r="AB1234" i="5"/>
  <c r="AB1246" i="5"/>
  <c r="AB1258" i="5"/>
  <c r="AB1270" i="5"/>
  <c r="AB1282" i="5"/>
  <c r="AB11" i="5"/>
  <c r="AB31" i="5"/>
  <c r="AB56" i="5"/>
  <c r="AB79" i="5"/>
  <c r="AB101" i="5"/>
  <c r="AB126" i="5"/>
  <c r="AB148" i="5"/>
  <c r="AB171" i="5"/>
  <c r="AB195" i="5"/>
  <c r="AB218" i="5"/>
  <c r="AB239" i="5"/>
  <c r="AB263" i="5"/>
  <c r="AB287" i="5"/>
  <c r="AB307" i="5"/>
  <c r="AB332" i="5"/>
  <c r="AB356" i="5"/>
  <c r="AB377" i="5"/>
  <c r="AB402" i="5"/>
  <c r="AB425" i="5"/>
  <c r="AB447" i="5"/>
  <c r="AB471" i="5"/>
  <c r="AB490" i="5"/>
  <c r="AB511" i="5"/>
  <c r="AB532" i="5"/>
  <c r="AB551" i="5"/>
  <c r="AB569" i="5"/>
  <c r="AB589" i="5"/>
  <c r="AB609" i="5"/>
  <c r="AB626" i="5"/>
  <c r="AB647" i="5"/>
  <c r="AB667" i="5"/>
  <c r="AB684" i="5"/>
  <c r="AB704" i="5"/>
  <c r="AB721" i="5"/>
  <c r="AB737" i="5"/>
  <c r="AB756" i="5"/>
  <c r="AB773" i="5"/>
  <c r="AB790" i="5"/>
  <c r="AB808" i="5"/>
  <c r="AB826" i="5"/>
  <c r="AB842" i="5"/>
  <c r="AB861" i="5"/>
  <c r="AB877" i="5"/>
  <c r="AB891" i="5"/>
  <c r="AB905" i="5"/>
  <c r="AB920" i="5"/>
  <c r="AB935" i="5"/>
  <c r="AB949" i="5"/>
  <c r="AB963" i="5"/>
  <c r="AB977" i="5"/>
  <c r="AB992" i="5"/>
  <c r="AB1007" i="5"/>
  <c r="AB1021" i="5"/>
  <c r="AB1035" i="5"/>
  <c r="AB1049" i="5"/>
  <c r="AB1064" i="5"/>
  <c r="AB1079" i="5"/>
  <c r="AB1093" i="5"/>
  <c r="AB1107" i="5"/>
  <c r="AB1121" i="5"/>
  <c r="AB1136" i="5"/>
  <c r="AB1151" i="5"/>
  <c r="AB1165" i="5"/>
  <c r="AB1179" i="5"/>
  <c r="AB1193" i="5"/>
  <c r="AB1208" i="5"/>
  <c r="AB1223" i="5"/>
  <c r="AB1237" i="5"/>
  <c r="AB1251" i="5"/>
  <c r="AB1265" i="5"/>
  <c r="AB1280" i="5"/>
  <c r="AB827" i="5"/>
  <c r="AB964" i="5"/>
  <c r="AB1050" i="5"/>
  <c r="AB1094" i="5"/>
  <c r="AB1122" i="5"/>
  <c r="AB1152" i="5"/>
  <c r="AB1180" i="5"/>
  <c r="AB1209" i="5"/>
  <c r="AB1238" i="5"/>
  <c r="AB1266" i="5"/>
  <c r="AB12" i="5"/>
  <c r="AB32" i="5"/>
  <c r="AB59" i="5"/>
  <c r="AB80" i="5"/>
  <c r="AB102" i="5"/>
  <c r="AB128" i="5"/>
  <c r="AB149" i="5"/>
  <c r="AB172" i="5"/>
  <c r="AB198" i="5"/>
  <c r="AB219" i="5"/>
  <c r="AB242" i="5"/>
  <c r="AB267" i="5"/>
  <c r="AB288" i="5"/>
  <c r="AB309" i="5"/>
  <c r="AB335" i="5"/>
  <c r="AB357" i="5"/>
  <c r="AB378" i="5"/>
  <c r="AB404" i="5"/>
  <c r="AB426" i="5"/>
  <c r="AB448" i="5"/>
  <c r="AB473" i="5"/>
  <c r="AB491" i="5"/>
  <c r="AB512" i="5"/>
  <c r="AB535" i="5"/>
  <c r="AB552" i="5"/>
  <c r="AB571" i="5"/>
  <c r="AB592" i="5"/>
  <c r="AB610" i="5"/>
  <c r="AB628" i="5"/>
  <c r="AB649" i="5"/>
  <c r="AB668" i="5"/>
  <c r="AB685" i="5"/>
  <c r="AB706" i="5"/>
  <c r="AB722" i="5"/>
  <c r="AB739" i="5"/>
  <c r="AB758" i="5"/>
  <c r="AB775" i="5"/>
  <c r="AB791" i="5"/>
  <c r="AB811" i="5"/>
  <c r="AB843" i="5"/>
  <c r="AB863" i="5"/>
  <c r="AB878" i="5"/>
  <c r="AB892" i="5"/>
  <c r="AB906" i="5"/>
  <c r="AB921" i="5"/>
  <c r="AB936" i="5"/>
  <c r="AB950" i="5"/>
  <c r="AB978" i="5"/>
  <c r="AB993" i="5"/>
  <c r="AB1008" i="5"/>
  <c r="AB1022" i="5"/>
  <c r="AB1036" i="5"/>
  <c r="AB1065" i="5"/>
  <c r="AB1080" i="5"/>
  <c r="AB1108" i="5"/>
  <c r="AB1137" i="5"/>
  <c r="AB1166" i="5"/>
  <c r="AB1194" i="5"/>
  <c r="AB1224" i="5"/>
  <c r="AB1252" i="5"/>
  <c r="AB1281" i="5"/>
  <c r="AB15" i="5"/>
  <c r="AB40" i="5"/>
  <c r="AB62" i="5"/>
  <c r="AB84" i="5"/>
  <c r="AB108" i="5"/>
  <c r="AB131" i="5"/>
  <c r="AB152" i="5"/>
  <c r="AB176" i="5"/>
  <c r="AB200" i="5"/>
  <c r="AB221" i="5"/>
  <c r="AB246" i="5"/>
  <c r="AB270" i="5"/>
  <c r="AB291" i="5"/>
  <c r="AB316" i="5"/>
  <c r="AB339" i="5"/>
  <c r="AB360" i="5"/>
  <c r="AB386" i="5"/>
  <c r="AB407" i="5"/>
  <c r="AB429" i="5"/>
  <c r="AB453" i="5"/>
  <c r="AB475" i="5"/>
  <c r="AB495" i="5"/>
  <c r="AB516" i="5"/>
  <c r="AB537" i="5"/>
  <c r="AB554" i="5"/>
  <c r="AB575" i="5"/>
  <c r="AB595" i="5"/>
  <c r="AB612" i="5"/>
  <c r="AB633" i="5"/>
  <c r="AB652" i="5"/>
  <c r="AB670" i="5"/>
  <c r="AB691" i="5"/>
  <c r="AB708" i="5"/>
  <c r="AB724" i="5"/>
  <c r="AB743" i="5"/>
  <c r="AB760" i="5"/>
  <c r="AB777" i="5"/>
  <c r="AB795" i="5"/>
  <c r="AB813" i="5"/>
  <c r="AB829" i="5"/>
  <c r="AB848" i="5"/>
  <c r="AB865" i="5"/>
  <c r="AB880" i="5"/>
  <c r="AB894" i="5"/>
  <c r="AB909" i="5"/>
  <c r="AB924" i="5"/>
  <c r="AB938" i="5"/>
  <c r="AB952" i="5"/>
  <c r="AB966" i="5"/>
  <c r="AB981" i="5"/>
  <c r="AB996" i="5"/>
  <c r="AB1010" i="5"/>
  <c r="AB1024" i="5"/>
  <c r="AB1038" i="5"/>
  <c r="AB1053" i="5"/>
  <c r="AB1068" i="5"/>
  <c r="AB1082" i="5"/>
  <c r="AB1096" i="5"/>
  <c r="AB1110" i="5"/>
  <c r="AB1125" i="5"/>
  <c r="AB1140" i="5"/>
  <c r="AB1154" i="5"/>
  <c r="AB1168" i="5"/>
  <c r="AB1182" i="5"/>
  <c r="AB1197" i="5"/>
  <c r="AB1212" i="5"/>
  <c r="AB1226" i="5"/>
  <c r="AB1240" i="5"/>
  <c r="AB1254" i="5"/>
  <c r="AB1269" i="5"/>
  <c r="AB1284" i="5"/>
  <c r="AB16" i="5"/>
  <c r="AB42" i="5"/>
  <c r="AB63" i="5"/>
  <c r="AB86" i="5"/>
  <c r="AB112" i="5"/>
  <c r="AB132" i="5"/>
  <c r="AB155" i="5"/>
  <c r="AB180" i="5"/>
  <c r="AB201" i="5"/>
  <c r="AB223" i="5"/>
  <c r="AB248" i="5"/>
  <c r="AB271" i="5"/>
  <c r="AB292" i="5"/>
  <c r="AB318" i="5"/>
  <c r="AB340" i="5"/>
  <c r="AB362" i="5"/>
  <c r="AB388" i="5"/>
  <c r="AB408" i="5"/>
  <c r="AB431" i="5"/>
  <c r="AB458" i="5"/>
  <c r="AB476" i="5"/>
  <c r="AB497" i="5"/>
  <c r="AB520" i="5"/>
  <c r="AB538" i="5"/>
  <c r="AB556" i="5"/>
  <c r="AB577" i="5"/>
  <c r="AB596" i="5"/>
  <c r="AB613" i="5"/>
  <c r="AB635" i="5"/>
  <c r="AB653" i="5"/>
  <c r="AB671" i="5"/>
  <c r="AB693" i="5"/>
  <c r="AB709" i="5"/>
  <c r="AB725" i="5"/>
  <c r="AB745" i="5"/>
  <c r="AB761" i="5"/>
  <c r="AB778" i="5"/>
  <c r="AB797" i="5"/>
  <c r="AB814" i="5"/>
  <c r="AB830" i="5"/>
  <c r="AB850" i="5"/>
  <c r="AB866" i="5"/>
  <c r="AB881" i="5"/>
  <c r="AB896" i="5"/>
  <c r="AB911" i="5"/>
  <c r="AB925" i="5"/>
  <c r="AB939" i="5"/>
  <c r="AB953" i="5"/>
  <c r="AB968" i="5"/>
  <c r="AB983" i="5"/>
  <c r="AB997" i="5"/>
  <c r="AB1011" i="5"/>
  <c r="AB1025" i="5"/>
  <c r="AB1040" i="5"/>
  <c r="AB1055" i="5"/>
  <c r="AB1069" i="5"/>
  <c r="AB1083" i="5"/>
  <c r="AB26" i="5"/>
  <c r="AB52" i="5"/>
  <c r="AB93" i="5"/>
  <c r="AB120" i="5"/>
  <c r="AB162" i="5"/>
  <c r="AB189" i="5"/>
  <c r="AB232" i="5"/>
  <c r="AB259" i="5"/>
  <c r="AB302" i="5"/>
  <c r="AB329" i="5"/>
  <c r="AB371" i="5"/>
  <c r="AB398" i="5"/>
  <c r="AB439" i="5"/>
  <c r="AB465" i="5"/>
  <c r="AB503" i="5"/>
  <c r="AB528" i="5"/>
  <c r="AB563" i="5"/>
  <c r="AB586" i="5"/>
  <c r="AB621" i="5"/>
  <c r="AB644" i="5"/>
  <c r="AB679" i="5"/>
  <c r="AB700" i="5"/>
  <c r="AB732" i="5"/>
  <c r="AB753" i="5"/>
  <c r="AB784" i="5"/>
  <c r="AB805" i="5"/>
  <c r="AB837" i="5"/>
  <c r="AB857" i="5"/>
  <c r="AB885" i="5"/>
  <c r="AB904" i="5"/>
  <c r="AB928" i="5"/>
  <c r="AB948" i="5"/>
  <c r="AB972" i="5"/>
  <c r="AB990" i="5"/>
  <c r="AB1014" i="5"/>
  <c r="AB1034" i="5"/>
  <c r="AB1058" i="5"/>
  <c r="AB1077" i="5"/>
  <c r="AB1100" i="5"/>
  <c r="AB1118" i="5"/>
  <c r="AB1139" i="5"/>
  <c r="AB1157" i="5"/>
  <c r="AB1176" i="5"/>
  <c r="AB1196" i="5"/>
  <c r="AB1215" i="5"/>
  <c r="AB1233" i="5"/>
  <c r="AB1253" i="5"/>
  <c r="AB1273" i="5"/>
  <c r="AB1290" i="5"/>
  <c r="AB27" i="5"/>
  <c r="AB60" i="5"/>
  <c r="AB95" i="5"/>
  <c r="AB129" i="5"/>
  <c r="AB163" i="5"/>
  <c r="AB199" i="5"/>
  <c r="AB233" i="5"/>
  <c r="AB268" i="5"/>
  <c r="AB303" i="5"/>
  <c r="AB336" i="5"/>
  <c r="AB28" i="5"/>
  <c r="AB65" i="5"/>
  <c r="AB98" i="5"/>
  <c r="AB134" i="5"/>
  <c r="AB165" i="5"/>
  <c r="AB203" i="5"/>
  <c r="AB234" i="5"/>
  <c r="AB272" i="5"/>
  <c r="AB304" i="5"/>
  <c r="AB342" i="5"/>
  <c r="AB374" i="5"/>
  <c r="AB411" i="5"/>
  <c r="AB443" i="5"/>
  <c r="AB477" i="5"/>
  <c r="AB507" i="5"/>
  <c r="AB539" i="5"/>
  <c r="AB565" i="5"/>
  <c r="AB597" i="5"/>
  <c r="AB623" i="5"/>
  <c r="AB655" i="5"/>
  <c r="AB681" i="5"/>
  <c r="AB710" i="5"/>
  <c r="AB734" i="5"/>
  <c r="AB763" i="5"/>
  <c r="AB787" i="5"/>
  <c r="AB815" i="5"/>
  <c r="AB839" i="5"/>
  <c r="AB867" i="5"/>
  <c r="AB888" i="5"/>
  <c r="AB912" i="5"/>
  <c r="AB930" i="5"/>
  <c r="AB954" i="5"/>
  <c r="AB974" i="5"/>
  <c r="AB998" i="5"/>
  <c r="AB1017" i="5"/>
  <c r="AB1041" i="5"/>
  <c r="AB1060" i="5"/>
  <c r="AB1084" i="5"/>
  <c r="AB1103" i="5"/>
  <c r="AB1120" i="5"/>
  <c r="AB1142" i="5"/>
  <c r="AB1160" i="5"/>
  <c r="AB1178" i="5"/>
  <c r="AB1200" i="5"/>
  <c r="AB1217" i="5"/>
  <c r="AB1236" i="5"/>
  <c r="AB1257" i="5"/>
  <c r="AB1275" i="5"/>
  <c r="AB29" i="5"/>
  <c r="AB66" i="5"/>
  <c r="AB99" i="5"/>
  <c r="AB135" i="5"/>
  <c r="AB167" i="5"/>
  <c r="AB204" i="5"/>
  <c r="AB235" i="5"/>
  <c r="AB273" i="5"/>
  <c r="AB305" i="5"/>
  <c r="AB343" i="5"/>
  <c r="AB375" i="5"/>
  <c r="AB412" i="5"/>
  <c r="AB444" i="5"/>
  <c r="AB478" i="5"/>
  <c r="AB508" i="5"/>
  <c r="AB540" i="5"/>
  <c r="AB566" i="5"/>
  <c r="AB598" i="5"/>
  <c r="AB624" i="5"/>
  <c r="AB656" i="5"/>
  <c r="AB682" i="5"/>
  <c r="AB711" i="5"/>
  <c r="AB735" i="5"/>
  <c r="AB764" i="5"/>
  <c r="AB788" i="5"/>
  <c r="AB816" i="5"/>
  <c r="AB840" i="5"/>
  <c r="AB868" i="5"/>
  <c r="AB889" i="5"/>
  <c r="AB913" i="5"/>
  <c r="AB932" i="5"/>
  <c r="AB956" i="5"/>
  <c r="AB975" i="5"/>
  <c r="AB999" i="5"/>
  <c r="AB1019" i="5"/>
  <c r="AB1043" i="5"/>
  <c r="AB1061" i="5"/>
  <c r="AB1085" i="5"/>
  <c r="AB1104" i="5"/>
  <c r="AB1124" i="5"/>
  <c r="AB1143" i="5"/>
  <c r="AB1161" i="5"/>
  <c r="AB1181" i="5"/>
  <c r="AB1201" i="5"/>
  <c r="AB1218" i="5"/>
  <c r="AB1239" i="5"/>
  <c r="AB1259" i="5"/>
  <c r="AB1276" i="5"/>
  <c r="AB30" i="5"/>
  <c r="AB68" i="5"/>
  <c r="AB100" i="5"/>
  <c r="AB137" i="5"/>
  <c r="AB170" i="5"/>
  <c r="AB206" i="5"/>
  <c r="AB33" i="5"/>
  <c r="AB69" i="5"/>
  <c r="AB103" i="5"/>
  <c r="AB138" i="5"/>
  <c r="AB173" i="5"/>
  <c r="AB207" i="5"/>
  <c r="AB243" i="5"/>
  <c r="AB276" i="5"/>
  <c r="AB311" i="5"/>
  <c r="AB345" i="5"/>
  <c r="AB379" i="5"/>
  <c r="AB415" i="5"/>
  <c r="AB449" i="5"/>
  <c r="AB482" i="5"/>
  <c r="AB513" i="5"/>
  <c r="AB542" i="5"/>
  <c r="AB572" i="5"/>
  <c r="AB600" i="5"/>
  <c r="AB629" i="5"/>
  <c r="AB658" i="5"/>
  <c r="AB686" i="5"/>
  <c r="AB713" i="5"/>
  <c r="AB740" i="5"/>
  <c r="AB766" i="5"/>
  <c r="AB792" i="5"/>
  <c r="AB818" i="5"/>
  <c r="AB844" i="5"/>
  <c r="AB870" i="5"/>
  <c r="AB893" i="5"/>
  <c r="AB915" i="5"/>
  <c r="AB937" i="5"/>
  <c r="AB959" i="5"/>
  <c r="AB980" i="5"/>
  <c r="AB1001" i="5"/>
  <c r="AB1023" i="5"/>
  <c r="AB1045" i="5"/>
  <c r="AB1067" i="5"/>
  <c r="AB1088" i="5"/>
  <c r="AB1106" i="5"/>
  <c r="AB1128" i="5"/>
  <c r="AB1145" i="5"/>
  <c r="AB1164" i="5"/>
  <c r="AB1185" i="5"/>
  <c r="AB1203" i="5"/>
  <c r="AB1221" i="5"/>
  <c r="AB1242" i="5"/>
  <c r="AB1261" i="5"/>
  <c r="AB1278" i="5"/>
  <c r="F3" i="5"/>
  <c r="I4" i="5" s="1"/>
  <c r="AB43" i="5"/>
  <c r="AB74" i="5"/>
  <c r="AB113" i="5"/>
  <c r="AB143" i="5"/>
  <c r="AB182" i="5"/>
  <c r="AB212" i="5"/>
  <c r="AB249" i="5"/>
  <c r="AB281" i="5"/>
  <c r="AB319" i="5"/>
  <c r="AB350" i="5"/>
  <c r="AB389" i="5"/>
  <c r="AB419" i="5"/>
  <c r="AB7" i="5"/>
  <c r="AB83" i="5"/>
  <c r="AB160" i="5"/>
  <c r="AB252" i="5"/>
  <c r="AB320" i="5"/>
  <c r="AB376" i="5"/>
  <c r="AB436" i="5"/>
  <c r="AB488" i="5"/>
  <c r="AB527" i="5"/>
  <c r="AB580" i="5"/>
  <c r="AB619" i="5"/>
  <c r="AB664" i="5"/>
  <c r="AB699" i="5"/>
  <c r="AB747" i="5"/>
  <c r="AB782" i="5"/>
  <c r="AB824" i="5"/>
  <c r="AB856" i="5"/>
  <c r="AB899" i="5"/>
  <c r="AB927" i="5"/>
  <c r="AB961" i="5"/>
  <c r="AB989" i="5"/>
  <c r="AB1028" i="5"/>
  <c r="AB1057" i="5"/>
  <c r="AB1091" i="5"/>
  <c r="AB1117" i="5"/>
  <c r="AB1148" i="5"/>
  <c r="AB1175" i="5"/>
  <c r="AB1205" i="5"/>
  <c r="AB1232" i="5"/>
  <c r="AB1263" i="5"/>
  <c r="AB1289" i="5"/>
  <c r="AB8" i="5"/>
  <c r="AB87" i="5"/>
  <c r="AB184" i="5"/>
  <c r="AB254" i="5"/>
  <c r="AB321" i="5"/>
  <c r="AB390" i="5"/>
  <c r="AB440" i="5"/>
  <c r="AB489" i="5"/>
  <c r="AB536" i="5"/>
  <c r="AB581" i="5"/>
  <c r="AB622" i="5"/>
  <c r="AB665" i="5"/>
  <c r="AB707" i="5"/>
  <c r="AB748" i="5"/>
  <c r="AB785" i="5"/>
  <c r="AB825" i="5"/>
  <c r="AB864" i="5"/>
  <c r="AB900" i="5"/>
  <c r="AB929" i="5"/>
  <c r="AB962" i="5"/>
  <c r="AB995" i="5"/>
  <c r="AB1029" i="5"/>
  <c r="AB1059" i="5"/>
  <c r="AB1092" i="5"/>
  <c r="AB1119" i="5"/>
  <c r="AB1149" i="5"/>
  <c r="AB1177" i="5"/>
  <c r="AB1206" i="5"/>
  <c r="AB1235" i="5"/>
  <c r="AB1264" i="5"/>
  <c r="AB1155" i="5"/>
  <c r="AB1213" i="5"/>
  <c r="AB1271" i="5"/>
  <c r="AB21" i="5"/>
  <c r="AB187" i="5"/>
  <c r="AB393" i="5"/>
  <c r="AB549" i="5"/>
  <c r="AB637" i="5"/>
  <c r="AB752" i="5"/>
  <c r="AB875" i="5"/>
  <c r="AB941" i="5"/>
  <c r="AB1033" i="5"/>
  <c r="AB1130" i="5"/>
  <c r="AB1214" i="5"/>
  <c r="AB803" i="5"/>
  <c r="AB1074" i="5"/>
  <c r="AB1249" i="5"/>
  <c r="AB48" i="5"/>
  <c r="AB359" i="5"/>
  <c r="AB523" i="5"/>
  <c r="AB695" i="5"/>
  <c r="AB884" i="5"/>
  <c r="AB1112" i="5"/>
  <c r="AB51" i="5"/>
  <c r="AB293" i="5"/>
  <c r="AB524" i="5"/>
  <c r="AB650" i="5"/>
  <c r="AB772" i="5"/>
  <c r="AB918" i="5"/>
  <c r="AB1081" i="5"/>
  <c r="AB1199" i="5"/>
  <c r="AB1286" i="5"/>
  <c r="AB151" i="5"/>
  <c r="AB480" i="5"/>
  <c r="AB697" i="5"/>
  <c r="AB854" i="5"/>
  <c r="AB1020" i="5"/>
  <c r="AB1172" i="5"/>
  <c r="AB77" i="5"/>
  <c r="AB237" i="5"/>
  <c r="AB486" i="5"/>
  <c r="AB661" i="5"/>
  <c r="AB855" i="5"/>
  <c r="AB988" i="5"/>
  <c r="AB1089" i="5"/>
  <c r="AB1204" i="5"/>
  <c r="AB14" i="5"/>
  <c r="AB90" i="5"/>
  <c r="AB185" i="5"/>
  <c r="AB256" i="5"/>
  <c r="AB324" i="5"/>
  <c r="AB391" i="5"/>
  <c r="AB446" i="5"/>
  <c r="AB494" i="5"/>
  <c r="AB541" i="5"/>
  <c r="AB583" i="5"/>
  <c r="AB625" i="5"/>
  <c r="AB669" i="5"/>
  <c r="AB712" i="5"/>
  <c r="AB749" i="5"/>
  <c r="AB789" i="5"/>
  <c r="AB828" i="5"/>
  <c r="AB869" i="5"/>
  <c r="AB901" i="5"/>
  <c r="AB933" i="5"/>
  <c r="AB965" i="5"/>
  <c r="AB1000" i="5"/>
  <c r="AB1031" i="5"/>
  <c r="AB1062" i="5"/>
  <c r="AB1095" i="5"/>
  <c r="AB1127" i="5"/>
  <c r="AB1153" i="5"/>
  <c r="AB1184" i="5"/>
  <c r="AB1211" i="5"/>
  <c r="AB1241" i="5"/>
  <c r="AB1268" i="5"/>
  <c r="AB115" i="5"/>
  <c r="AB258" i="5"/>
  <c r="AB460" i="5"/>
  <c r="AB585" i="5"/>
  <c r="AB719" i="5"/>
  <c r="AB800" i="5"/>
  <c r="AB903" i="5"/>
  <c r="AB1004" i="5"/>
  <c r="AB1098" i="5"/>
  <c r="AB1188" i="5"/>
  <c r="AB1272" i="5"/>
  <c r="AB851" i="5"/>
  <c r="AB1012" i="5"/>
  <c r="AB1133" i="5"/>
  <c r="AB1191" i="5"/>
  <c r="AB1283" i="5"/>
  <c r="AB220" i="5"/>
  <c r="AB464" i="5"/>
  <c r="AB643" i="5"/>
  <c r="AB771" i="5"/>
  <c r="AB985" i="5"/>
  <c r="AB1169" i="5"/>
  <c r="AB224" i="5"/>
  <c r="AB474" i="5"/>
  <c r="AB608" i="5"/>
  <c r="AB733" i="5"/>
  <c r="AB853" i="5"/>
  <c r="AB986" i="5"/>
  <c r="AB1113" i="5"/>
  <c r="AB1228" i="5"/>
  <c r="AB367" i="5"/>
  <c r="AB568" i="5"/>
  <c r="AB736" i="5"/>
  <c r="AB923" i="5"/>
  <c r="AB1086" i="5"/>
  <c r="AB1229" i="5"/>
  <c r="AB306" i="5"/>
  <c r="AB578" i="5"/>
  <c r="AB746" i="5"/>
  <c r="AB926" i="5"/>
  <c r="AB1056" i="5"/>
  <c r="AB1173" i="5"/>
  <c r="AB1288" i="5"/>
  <c r="AB17" i="5"/>
  <c r="AB114" i="5"/>
  <c r="AB186" i="5"/>
  <c r="AB257" i="5"/>
  <c r="AB326" i="5"/>
  <c r="AB392" i="5"/>
  <c r="AB459" i="5"/>
  <c r="AB498" i="5"/>
  <c r="AB547" i="5"/>
  <c r="AB584" i="5"/>
  <c r="AB636" i="5"/>
  <c r="AB672" i="5"/>
  <c r="AB717" i="5"/>
  <c r="AB751" i="5"/>
  <c r="AB799" i="5"/>
  <c r="AB831" i="5"/>
  <c r="AB873" i="5"/>
  <c r="AB902" i="5"/>
  <c r="AB940" i="5"/>
  <c r="AB969" i="5"/>
  <c r="AB1002" i="5"/>
  <c r="AB1032" i="5"/>
  <c r="AB1070" i="5"/>
  <c r="AB1097" i="5"/>
  <c r="AB1129" i="5"/>
  <c r="AB1187" i="5"/>
  <c r="AB1244" i="5"/>
  <c r="AB328" i="5"/>
  <c r="AB501" i="5"/>
  <c r="AB676" i="5"/>
  <c r="AB835" i="5"/>
  <c r="AB971" i="5"/>
  <c r="AB1071" i="5"/>
  <c r="AB1156" i="5"/>
  <c r="AB1245" i="5"/>
  <c r="AB727" i="5"/>
  <c r="AB984" i="5"/>
  <c r="AB1167" i="5"/>
  <c r="AB290" i="5"/>
  <c r="AB561" i="5"/>
  <c r="AB804" i="5"/>
  <c r="AB1013" i="5"/>
  <c r="AB1227" i="5"/>
  <c r="AB147" i="5"/>
  <c r="AB423" i="5"/>
  <c r="AB696" i="5"/>
  <c r="AB887" i="5"/>
  <c r="AB1016" i="5"/>
  <c r="AB1170" i="5"/>
  <c r="AB299" i="5"/>
  <c r="AB611" i="5"/>
  <c r="AB817" i="5"/>
  <c r="AB1052" i="5"/>
  <c r="AB1260" i="5"/>
  <c r="AB372" i="5"/>
  <c r="AB614" i="5"/>
  <c r="AB779" i="5"/>
  <c r="AB960" i="5"/>
  <c r="AB1116" i="5"/>
  <c r="AB1262" i="5"/>
  <c r="AB44" i="5"/>
  <c r="AB116" i="5"/>
  <c r="AB188" i="5"/>
  <c r="AB275" i="5"/>
  <c r="AB344" i="5"/>
  <c r="AB396" i="5"/>
  <c r="AB461" i="5"/>
  <c r="AB504" i="5"/>
  <c r="AB550" i="5"/>
  <c r="AB593" i="5"/>
  <c r="AB638" i="5"/>
  <c r="AB680" i="5"/>
  <c r="AB720" i="5"/>
  <c r="AB759" i="5"/>
  <c r="AB801" i="5"/>
  <c r="AB838" i="5"/>
  <c r="AB876" i="5"/>
  <c r="AB908" i="5"/>
  <c r="AB942" i="5"/>
  <c r="AB973" i="5"/>
  <c r="AB1005" i="5"/>
  <c r="AB1037" i="5"/>
  <c r="AB1072" i="5"/>
  <c r="AB1101" i="5"/>
  <c r="AB1131" i="5"/>
  <c r="AB1158" i="5"/>
  <c r="AB1189" i="5"/>
  <c r="AB1216" i="5"/>
  <c r="AB1247" i="5"/>
  <c r="AB1274" i="5"/>
  <c r="AB45" i="5"/>
  <c r="AB117" i="5"/>
  <c r="AB215" i="5"/>
  <c r="AB284" i="5"/>
  <c r="AB353" i="5"/>
  <c r="AB405" i="5"/>
  <c r="AB462" i="5"/>
  <c r="AB510" i="5"/>
  <c r="AB553" i="5"/>
  <c r="AB599" i="5"/>
  <c r="AB640" i="5"/>
  <c r="AB683" i="5"/>
  <c r="AB723" i="5"/>
  <c r="AB765" i="5"/>
  <c r="AB802" i="5"/>
  <c r="AB841" i="5"/>
  <c r="AB879" i="5"/>
  <c r="AB914" i="5"/>
  <c r="AB944" i="5"/>
  <c r="AB976" i="5"/>
  <c r="AB1009" i="5"/>
  <c r="AB1044" i="5"/>
  <c r="AB1073" i="5"/>
  <c r="AB1105" i="5"/>
  <c r="AB1132" i="5"/>
  <c r="AB1163" i="5"/>
  <c r="AB1190" i="5"/>
  <c r="AB1220" i="5"/>
  <c r="AB1248" i="5"/>
  <c r="AB1277" i="5"/>
  <c r="AB47" i="5"/>
  <c r="AB119" i="5"/>
  <c r="AB216" i="5"/>
  <c r="AB285" i="5"/>
  <c r="AB354" i="5"/>
  <c r="AB414" i="5"/>
  <c r="AB463" i="5"/>
  <c r="AB521" i="5"/>
  <c r="AB557" i="5"/>
  <c r="AB604" i="5"/>
  <c r="AB641" i="5"/>
  <c r="AB694" i="5"/>
  <c r="AB769" i="5"/>
  <c r="AB882" i="5"/>
  <c r="AB916" i="5"/>
  <c r="AB945" i="5"/>
  <c r="AB1046" i="5"/>
  <c r="AB1109" i="5"/>
  <c r="AB1225" i="5"/>
  <c r="AB146" i="5"/>
  <c r="AB422" i="5"/>
  <c r="AB607" i="5"/>
  <c r="AB730" i="5"/>
  <c r="AB852" i="5"/>
  <c r="AB917" i="5"/>
  <c r="AB947" i="5"/>
  <c r="AB1047" i="5"/>
  <c r="AB1076" i="5"/>
  <c r="AB1134" i="5"/>
  <c r="AB1192" i="5"/>
  <c r="AB1250" i="5"/>
  <c r="AB1285" i="5"/>
  <c r="AB363" i="5"/>
  <c r="AB564" i="5"/>
  <c r="AB812" i="5"/>
  <c r="AB951" i="5"/>
  <c r="AB1048" i="5"/>
  <c r="AB1141" i="5"/>
  <c r="AB1256" i="5"/>
  <c r="AB76" i="5"/>
  <c r="AB230" i="5"/>
  <c r="AB428" i="5"/>
  <c r="AB525" i="5"/>
  <c r="AB657" i="5"/>
  <c r="AB776" i="5"/>
  <c r="AB890" i="5"/>
  <c r="AB957" i="5"/>
  <c r="AB987" i="5"/>
  <c r="AB1115" i="5"/>
  <c r="AB1144" i="5"/>
  <c r="AB1202" i="5"/>
  <c r="AB1287" i="5"/>
  <c r="AB156" i="5"/>
  <c r="AB432" i="5"/>
  <c r="AB526" i="5"/>
  <c r="AB698" i="5"/>
  <c r="AB821" i="5"/>
  <c r="AB897" i="5"/>
  <c r="AB1026" i="5"/>
  <c r="AB1146" i="5"/>
  <c r="AB1230" i="5"/>
  <c r="AJ4" i="5"/>
  <c r="AA9" i="5"/>
  <c r="AA21" i="5"/>
  <c r="AA33" i="5"/>
  <c r="AA45" i="5"/>
  <c r="AA57" i="5"/>
  <c r="AA69" i="5"/>
  <c r="AA81" i="5"/>
  <c r="AA93" i="5"/>
  <c r="AA105" i="5"/>
  <c r="AA117" i="5"/>
  <c r="AA129" i="5"/>
  <c r="AA141" i="5"/>
  <c r="AA153" i="5"/>
  <c r="AA165" i="5"/>
  <c r="AA177" i="5"/>
  <c r="AA189" i="5"/>
  <c r="AA201" i="5"/>
  <c r="AA213" i="5"/>
  <c r="AA225" i="5"/>
  <c r="AA237" i="5"/>
  <c r="AA249" i="5"/>
  <c r="AA261" i="5"/>
  <c r="AA273" i="5"/>
  <c r="AA285" i="5"/>
  <c r="AA297" i="5"/>
  <c r="AA309" i="5"/>
  <c r="AA321" i="5"/>
  <c r="AA333" i="5"/>
  <c r="AA345" i="5"/>
  <c r="AA357" i="5"/>
  <c r="AA369" i="5"/>
  <c r="AA381" i="5"/>
  <c r="AA393" i="5"/>
  <c r="AA405" i="5"/>
  <c r="AA417" i="5"/>
  <c r="AA429" i="5"/>
  <c r="AA441" i="5"/>
  <c r="AA453" i="5"/>
  <c r="AA465" i="5"/>
  <c r="AA477" i="5"/>
  <c r="AA489" i="5"/>
  <c r="AA501" i="5"/>
  <c r="AA513" i="5"/>
  <c r="AA525" i="5"/>
  <c r="AA537" i="5"/>
  <c r="AA549" i="5"/>
  <c r="AA561" i="5"/>
  <c r="AA573" i="5"/>
  <c r="AA585" i="5"/>
  <c r="AA597" i="5"/>
  <c r="AA609" i="5"/>
  <c r="AA621" i="5"/>
  <c r="AA633" i="5"/>
  <c r="AA645" i="5"/>
  <c r="AA657" i="5"/>
  <c r="AA669" i="5"/>
  <c r="AA681" i="5"/>
  <c r="AA693" i="5"/>
  <c r="AA705" i="5"/>
  <c r="AA717" i="5"/>
  <c r="AA729" i="5"/>
  <c r="AA741" i="5"/>
  <c r="AA753" i="5"/>
  <c r="AA765" i="5"/>
  <c r="AA777" i="5"/>
  <c r="AA789" i="5"/>
  <c r="AA801" i="5"/>
  <c r="AA813" i="5"/>
  <c r="AA825" i="5"/>
  <c r="AA837" i="5"/>
  <c r="AA849" i="5"/>
  <c r="AA861" i="5"/>
  <c r="AA873" i="5"/>
  <c r="AA885" i="5"/>
  <c r="AA897" i="5"/>
  <c r="AA909" i="5"/>
  <c r="AA921" i="5"/>
  <c r="AA933" i="5"/>
  <c r="AA945" i="5"/>
  <c r="AA957" i="5"/>
  <c r="AA969" i="5"/>
  <c r="AA981" i="5"/>
  <c r="AA993" i="5"/>
  <c r="AA1005" i="5"/>
  <c r="AA1017" i="5"/>
  <c r="AA6" i="5"/>
  <c r="AA19" i="5"/>
  <c r="AA32" i="5"/>
  <c r="AA46" i="5"/>
  <c r="AA59" i="5"/>
  <c r="AA72" i="5"/>
  <c r="AA85" i="5"/>
  <c r="AA98" i="5"/>
  <c r="AA111" i="5"/>
  <c r="AA124" i="5"/>
  <c r="AA137" i="5"/>
  <c r="AA150" i="5"/>
  <c r="AA163" i="5"/>
  <c r="AA176" i="5"/>
  <c r="AA190" i="5"/>
  <c r="AA203" i="5"/>
  <c r="AA216" i="5"/>
  <c r="AA229" i="5"/>
  <c r="AA242" i="5"/>
  <c r="AA255" i="5"/>
  <c r="AA268" i="5"/>
  <c r="AA281" i="5"/>
  <c r="AA294" i="5"/>
  <c r="AA307" i="5"/>
  <c r="AA320" i="5"/>
  <c r="AA334" i="5"/>
  <c r="AA347" i="5"/>
  <c r="AA360" i="5"/>
  <c r="AA373" i="5"/>
  <c r="AA386" i="5"/>
  <c r="AA399" i="5"/>
  <c r="AA412" i="5"/>
  <c r="AA425" i="5"/>
  <c r="AA438" i="5"/>
  <c r="AA451" i="5"/>
  <c r="AA464" i="5"/>
  <c r="AA478" i="5"/>
  <c r="AA491" i="5"/>
  <c r="AA504" i="5"/>
  <c r="AA517" i="5"/>
  <c r="AA530" i="5"/>
  <c r="AA543" i="5"/>
  <c r="AA556" i="5"/>
  <c r="AA569" i="5"/>
  <c r="AA582" i="5"/>
  <c r="AA595" i="5"/>
  <c r="AA608" i="5"/>
  <c r="AA622" i="5"/>
  <c r="AA635" i="5"/>
  <c r="AA648" i="5"/>
  <c r="AA661" i="5"/>
  <c r="AA674" i="5"/>
  <c r="AA687" i="5"/>
  <c r="AA700" i="5"/>
  <c r="AA713" i="5"/>
  <c r="AA726" i="5"/>
  <c r="AA739" i="5"/>
  <c r="AA752" i="5"/>
  <c r="AA766" i="5"/>
  <c r="AA779" i="5"/>
  <c r="AA792" i="5"/>
  <c r="AA805" i="5"/>
  <c r="AA818" i="5"/>
  <c r="AA831" i="5"/>
  <c r="AA844" i="5"/>
  <c r="AA857" i="5"/>
  <c r="AA870" i="5"/>
  <c r="AA883" i="5"/>
  <c r="AA896" i="5"/>
  <c r="AA910" i="5"/>
  <c r="AA923" i="5"/>
  <c r="AA936" i="5"/>
  <c r="AA949" i="5"/>
  <c r="AA962" i="5"/>
  <c r="AA975" i="5"/>
  <c r="AA988" i="5"/>
  <c r="AA1001" i="5"/>
  <c r="AA1014" i="5"/>
  <c r="AA1027" i="5"/>
  <c r="AA1039" i="5"/>
  <c r="AA1051" i="5"/>
  <c r="AA1063" i="5"/>
  <c r="AA1075" i="5"/>
  <c r="AA1087" i="5"/>
  <c r="AA1099" i="5"/>
  <c r="AA7" i="5"/>
  <c r="AA20" i="5"/>
  <c r="AA34" i="5"/>
  <c r="AA47" i="5"/>
  <c r="AA60" i="5"/>
  <c r="AA73" i="5"/>
  <c r="AA86" i="5"/>
  <c r="AA99" i="5"/>
  <c r="AA112" i="5"/>
  <c r="AA125" i="5"/>
  <c r="AA138" i="5"/>
  <c r="AA151" i="5"/>
  <c r="AA164" i="5"/>
  <c r="AA178" i="5"/>
  <c r="AA191" i="5"/>
  <c r="AA204" i="5"/>
  <c r="AA217" i="5"/>
  <c r="AA230" i="5"/>
  <c r="AA243" i="5"/>
  <c r="AA256" i="5"/>
  <c r="AA269" i="5"/>
  <c r="AA282" i="5"/>
  <c r="AA295" i="5"/>
  <c r="AA308" i="5"/>
  <c r="AA322" i="5"/>
  <c r="AA335" i="5"/>
  <c r="AA348" i="5"/>
  <c r="AA361" i="5"/>
  <c r="AA374" i="5"/>
  <c r="AA387" i="5"/>
  <c r="AA400" i="5"/>
  <c r="AA413" i="5"/>
  <c r="AA426" i="5"/>
  <c r="AA439" i="5"/>
  <c r="AA452" i="5"/>
  <c r="AA466" i="5"/>
  <c r="AA479" i="5"/>
  <c r="AA492" i="5"/>
  <c r="AA505" i="5"/>
  <c r="AA518" i="5"/>
  <c r="AA531" i="5"/>
  <c r="AA544" i="5"/>
  <c r="AA557" i="5"/>
  <c r="AA570" i="5"/>
  <c r="AA583" i="5"/>
  <c r="AA596" i="5"/>
  <c r="AA610" i="5"/>
  <c r="AA623" i="5"/>
  <c r="AA636" i="5"/>
  <c r="AA649" i="5"/>
  <c r="AA662" i="5"/>
  <c r="AA675" i="5"/>
  <c r="AA688" i="5"/>
  <c r="AA701" i="5"/>
  <c r="AA714" i="5"/>
  <c r="AA727" i="5"/>
  <c r="AA23" i="5"/>
  <c r="AA38" i="5"/>
  <c r="AA53" i="5"/>
  <c r="AA68" i="5"/>
  <c r="AA84" i="5"/>
  <c r="AA101" i="5"/>
  <c r="AA116" i="5"/>
  <c r="AA132" i="5"/>
  <c r="AA147" i="5"/>
  <c r="AA162" i="5"/>
  <c r="AA180" i="5"/>
  <c r="AA195" i="5"/>
  <c r="AA210" i="5"/>
  <c r="AA226" i="5"/>
  <c r="AA241" i="5"/>
  <c r="AA258" i="5"/>
  <c r="AA274" i="5"/>
  <c r="AA289" i="5"/>
  <c r="AA304" i="5"/>
  <c r="AA319" i="5"/>
  <c r="AA337" i="5"/>
  <c r="AA352" i="5"/>
  <c r="AA367" i="5"/>
  <c r="AA383" i="5"/>
  <c r="AA398" i="5"/>
  <c r="AA415" i="5"/>
  <c r="AA431" i="5"/>
  <c r="AA446" i="5"/>
  <c r="AA461" i="5"/>
  <c r="AA476" i="5"/>
  <c r="AA494" i="5"/>
  <c r="AA509" i="5"/>
  <c r="AA524" i="5"/>
  <c r="AA540" i="5"/>
  <c r="AA555" i="5"/>
  <c r="AA572" i="5"/>
  <c r="AA588" i="5"/>
  <c r="AA603" i="5"/>
  <c r="AA618" i="5"/>
  <c r="AA634" i="5"/>
  <c r="AA651" i="5"/>
  <c r="AA666" i="5"/>
  <c r="AA682" i="5"/>
  <c r="AA697" i="5"/>
  <c r="AA712" i="5"/>
  <c r="AA730" i="5"/>
  <c r="AA744" i="5"/>
  <c r="AA758" i="5"/>
  <c r="AA772" i="5"/>
  <c r="AA786" i="5"/>
  <c r="AA800" i="5"/>
  <c r="AA815" i="5"/>
  <c r="AA829" i="5"/>
  <c r="AA843" i="5"/>
  <c r="AA858" i="5"/>
  <c r="AA872" i="5"/>
  <c r="AA887" i="5"/>
  <c r="AA901" i="5"/>
  <c r="AA915" i="5"/>
  <c r="AA929" i="5"/>
  <c r="AA943" i="5"/>
  <c r="AA958" i="5"/>
  <c r="AA972" i="5"/>
  <c r="AA986" i="5"/>
  <c r="AA1000" i="5"/>
  <c r="AA1015" i="5"/>
  <c r="AA1029" i="5"/>
  <c r="AA1042" i="5"/>
  <c r="AA1055" i="5"/>
  <c r="AA1068" i="5"/>
  <c r="AA1081" i="5"/>
  <c r="AA1094" i="5"/>
  <c r="AA1107" i="5"/>
  <c r="AA1119" i="5"/>
  <c r="AA1131" i="5"/>
  <c r="AA1143" i="5"/>
  <c r="AA1155" i="5"/>
  <c r="AA1167" i="5"/>
  <c r="AA1179" i="5"/>
  <c r="AA1191" i="5"/>
  <c r="AA1203" i="5"/>
  <c r="AA1215" i="5"/>
  <c r="AA1227" i="5"/>
  <c r="AA1239" i="5"/>
  <c r="AA8" i="5"/>
  <c r="AA24" i="5"/>
  <c r="AA39" i="5"/>
  <c r="AA54" i="5"/>
  <c r="AA70" i="5"/>
  <c r="AA87" i="5"/>
  <c r="AA102" i="5"/>
  <c r="AA118" i="5"/>
  <c r="AA133" i="5"/>
  <c r="AA148" i="5"/>
  <c r="AA166" i="5"/>
  <c r="AA181" i="5"/>
  <c r="AA196" i="5"/>
  <c r="AA211" i="5"/>
  <c r="AA227" i="5"/>
  <c r="AA244" i="5"/>
  <c r="AA259" i="5"/>
  <c r="AA275" i="5"/>
  <c r="AA290" i="5"/>
  <c r="AA305" i="5"/>
  <c r="AA323" i="5"/>
  <c r="AA338" i="5"/>
  <c r="AA353" i="5"/>
  <c r="AA368" i="5"/>
  <c r="AA384" i="5"/>
  <c r="AA401" i="5"/>
  <c r="AA416" i="5"/>
  <c r="AA432" i="5"/>
  <c r="AA447" i="5"/>
  <c r="AA462" i="5"/>
  <c r="AA480" i="5"/>
  <c r="AA495" i="5"/>
  <c r="AA510" i="5"/>
  <c r="AA526" i="5"/>
  <c r="AA541" i="5"/>
  <c r="AA558" i="5"/>
  <c r="AA574" i="5"/>
  <c r="AA589" i="5"/>
  <c r="AA604" i="5"/>
  <c r="AA619" i="5"/>
  <c r="AA637" i="5"/>
  <c r="AA652" i="5"/>
  <c r="AA667" i="5"/>
  <c r="AA683" i="5"/>
  <c r="AA698" i="5"/>
  <c r="AA715" i="5"/>
  <c r="AA731" i="5"/>
  <c r="AA745" i="5"/>
  <c r="AA759" i="5"/>
  <c r="AA773" i="5"/>
  <c r="AA787" i="5"/>
  <c r="AA802" i="5"/>
  <c r="AA816" i="5"/>
  <c r="AA830" i="5"/>
  <c r="AA845" i="5"/>
  <c r="AA859" i="5"/>
  <c r="AA874" i="5"/>
  <c r="AA888" i="5"/>
  <c r="AA902" i="5"/>
  <c r="AA916" i="5"/>
  <c r="AA930" i="5"/>
  <c r="AA944" i="5"/>
  <c r="AA959" i="5"/>
  <c r="AA973" i="5"/>
  <c r="AA987" i="5"/>
  <c r="AA1002" i="5"/>
  <c r="AA1016" i="5"/>
  <c r="AA1030" i="5"/>
  <c r="AA1043" i="5"/>
  <c r="AA1056" i="5"/>
  <c r="AA1069" i="5"/>
  <c r="AA1082" i="5"/>
  <c r="AA1095" i="5"/>
  <c r="AA1108" i="5"/>
  <c r="AA1120" i="5"/>
  <c r="AA1132" i="5"/>
  <c r="AA1144" i="5"/>
  <c r="AA1156" i="5"/>
  <c r="AA1168" i="5"/>
  <c r="AA1180" i="5"/>
  <c r="AA1192" i="5"/>
  <c r="AA1204" i="5"/>
  <c r="AA1216" i="5"/>
  <c r="AA1228" i="5"/>
  <c r="AA1240" i="5"/>
  <c r="AA1252" i="5"/>
  <c r="AA1264" i="5"/>
  <c r="AA1276" i="5"/>
  <c r="AA1288" i="5"/>
  <c r="AA4" i="5"/>
  <c r="AA26" i="5"/>
  <c r="AA43" i="5"/>
  <c r="AA63" i="5"/>
  <c r="AA80" i="5"/>
  <c r="AA100" i="5"/>
  <c r="AA120" i="5"/>
  <c r="AA139" i="5"/>
  <c r="AA157" i="5"/>
  <c r="AA174" i="5"/>
  <c r="AA194" i="5"/>
  <c r="AA214" i="5"/>
  <c r="AA233" i="5"/>
  <c r="AA251" i="5"/>
  <c r="AA270" i="5"/>
  <c r="AA288" i="5"/>
  <c r="AA310" i="5"/>
  <c r="AA327" i="5"/>
  <c r="AA344" i="5"/>
  <c r="AA364" i="5"/>
  <c r="AA382" i="5"/>
  <c r="AA403" i="5"/>
  <c r="AA421" i="5"/>
  <c r="AA440" i="5"/>
  <c r="AA458" i="5"/>
  <c r="AA475" i="5"/>
  <c r="AA497" i="5"/>
  <c r="AA515" i="5"/>
  <c r="AA534" i="5"/>
  <c r="AA552" i="5"/>
  <c r="AA571" i="5"/>
  <c r="AA591" i="5"/>
  <c r="AA611" i="5"/>
  <c r="AA628" i="5"/>
  <c r="AA646" i="5"/>
  <c r="AA665" i="5"/>
  <c r="AA685" i="5"/>
  <c r="AA704" i="5"/>
  <c r="AA722" i="5"/>
  <c r="AA740" i="5"/>
  <c r="AA757" i="5"/>
  <c r="AA775" i="5"/>
  <c r="AA793" i="5"/>
  <c r="AA809" i="5"/>
  <c r="AA826" i="5"/>
  <c r="AA842" i="5"/>
  <c r="AA862" i="5"/>
  <c r="AA878" i="5"/>
  <c r="AA894" i="5"/>
  <c r="AA912" i="5"/>
  <c r="AA928" i="5"/>
  <c r="AA947" i="5"/>
  <c r="AA964" i="5"/>
  <c r="AA980" i="5"/>
  <c r="AA997" i="5"/>
  <c r="AA1013" i="5"/>
  <c r="AA1032" i="5"/>
  <c r="AA1047" i="5"/>
  <c r="AA1062" i="5"/>
  <c r="AA1078" i="5"/>
  <c r="AA1093" i="5"/>
  <c r="AA1110" i="5"/>
  <c r="AA1124" i="5"/>
  <c r="AA1138" i="5"/>
  <c r="AA1152" i="5"/>
  <c r="AA1166" i="5"/>
  <c r="AA1182" i="5"/>
  <c r="AA1196" i="5"/>
  <c r="AA1210" i="5"/>
  <c r="AA1224" i="5"/>
  <c r="AA1238" i="5"/>
  <c r="AA1253" i="5"/>
  <c r="AA1266" i="5"/>
  <c r="AA1279" i="5"/>
  <c r="AA49" i="5"/>
  <c r="AA444" i="5"/>
  <c r="AA577" i="5"/>
  <c r="AA671" i="5"/>
  <c r="AA725" i="5"/>
  <c r="AA796" i="5"/>
  <c r="AA865" i="5"/>
  <c r="AA917" i="5"/>
  <c r="AA967" i="5"/>
  <c r="AA1020" i="5"/>
  <c r="AA1066" i="5"/>
  <c r="AA10" i="5"/>
  <c r="AA27" i="5"/>
  <c r="AA44" i="5"/>
  <c r="AA64" i="5"/>
  <c r="AA82" i="5"/>
  <c r="AA103" i="5"/>
  <c r="AA121" i="5"/>
  <c r="AA140" i="5"/>
  <c r="AA158" i="5"/>
  <c r="AA175" i="5"/>
  <c r="AA197" i="5"/>
  <c r="AA215" i="5"/>
  <c r="AA234" i="5"/>
  <c r="AA252" i="5"/>
  <c r="AA271" i="5"/>
  <c r="AA291" i="5"/>
  <c r="AA311" i="5"/>
  <c r="AA328" i="5"/>
  <c r="AA346" i="5"/>
  <c r="AA365" i="5"/>
  <c r="AA385" i="5"/>
  <c r="AA404" i="5"/>
  <c r="AA422" i="5"/>
  <c r="AA442" i="5"/>
  <c r="AA459" i="5"/>
  <c r="AA481" i="5"/>
  <c r="AA498" i="5"/>
  <c r="AA516" i="5"/>
  <c r="AA535" i="5"/>
  <c r="AA553" i="5"/>
  <c r="AA575" i="5"/>
  <c r="AA592" i="5"/>
  <c r="AA612" i="5"/>
  <c r="AA629" i="5"/>
  <c r="AA647" i="5"/>
  <c r="AA668" i="5"/>
  <c r="AA686" i="5"/>
  <c r="AA706" i="5"/>
  <c r="AA723" i="5"/>
  <c r="AA742" i="5"/>
  <c r="AA760" i="5"/>
  <c r="AA776" i="5"/>
  <c r="AA794" i="5"/>
  <c r="AA810" i="5"/>
  <c r="AA827" i="5"/>
  <c r="AA846" i="5"/>
  <c r="AA863" i="5"/>
  <c r="AA879" i="5"/>
  <c r="AA895" i="5"/>
  <c r="AA913" i="5"/>
  <c r="AA931" i="5"/>
  <c r="AA948" i="5"/>
  <c r="AA965" i="5"/>
  <c r="AA982" i="5"/>
  <c r="AA998" i="5"/>
  <c r="AA1018" i="5"/>
  <c r="AA1033" i="5"/>
  <c r="AA1048" i="5"/>
  <c r="AA1064" i="5"/>
  <c r="AA1079" i="5"/>
  <c r="AA1096" i="5"/>
  <c r="AA1111" i="5"/>
  <c r="AA1125" i="5"/>
  <c r="AA1139" i="5"/>
  <c r="AA1153" i="5"/>
  <c r="AA1169" i="5"/>
  <c r="AA1183" i="5"/>
  <c r="AA1197" i="5"/>
  <c r="AA1211" i="5"/>
  <c r="AA1225" i="5"/>
  <c r="AA1241" i="5"/>
  <c r="AA1254" i="5"/>
  <c r="AA1267" i="5"/>
  <c r="AA1280" i="5"/>
  <c r="AA159" i="5"/>
  <c r="AA724" i="5"/>
  <c r="AA932" i="5"/>
  <c r="AA1080" i="5"/>
  <c r="AA1198" i="5"/>
  <c r="AA1281" i="5"/>
  <c r="AA29" i="5"/>
  <c r="AA66" i="5"/>
  <c r="AA88" i="5"/>
  <c r="AA106" i="5"/>
  <c r="AA143" i="5"/>
  <c r="AA160" i="5"/>
  <c r="AA182" i="5"/>
  <c r="AA219" i="5"/>
  <c r="AA236" i="5"/>
  <c r="AA276" i="5"/>
  <c r="AA313" i="5"/>
  <c r="AA350" i="5"/>
  <c r="AA389" i="5"/>
  <c r="AA424" i="5"/>
  <c r="AA483" i="5"/>
  <c r="AA520" i="5"/>
  <c r="AA559" i="5"/>
  <c r="AA614" i="5"/>
  <c r="AA653" i="5"/>
  <c r="AA708" i="5"/>
  <c r="AA762" i="5"/>
  <c r="AA812" i="5"/>
  <c r="AA848" i="5"/>
  <c r="AA899" i="5"/>
  <c r="AA951" i="5"/>
  <c r="AA1003" i="5"/>
  <c r="AA1050" i="5"/>
  <c r="AA1098" i="5"/>
  <c r="AA1141" i="5"/>
  <c r="AA1171" i="5"/>
  <c r="AA11" i="5"/>
  <c r="AA28" i="5"/>
  <c r="AA48" i="5"/>
  <c r="AA65" i="5"/>
  <c r="AA83" i="5"/>
  <c r="AA104" i="5"/>
  <c r="AA122" i="5"/>
  <c r="AA142" i="5"/>
  <c r="AA179" i="5"/>
  <c r="AA198" i="5"/>
  <c r="AA218" i="5"/>
  <c r="AA235" i="5"/>
  <c r="AA253" i="5"/>
  <c r="AA272" i="5"/>
  <c r="AA292" i="5"/>
  <c r="AA312" i="5"/>
  <c r="AA329" i="5"/>
  <c r="AA349" i="5"/>
  <c r="AA366" i="5"/>
  <c r="AA388" i="5"/>
  <c r="AA406" i="5"/>
  <c r="AA423" i="5"/>
  <c r="AA443" i="5"/>
  <c r="AA460" i="5"/>
  <c r="AA482" i="5"/>
  <c r="AA499" i="5"/>
  <c r="AA519" i="5"/>
  <c r="AA536" i="5"/>
  <c r="AA554" i="5"/>
  <c r="AA576" i="5"/>
  <c r="AA593" i="5"/>
  <c r="AA613" i="5"/>
  <c r="AA630" i="5"/>
  <c r="AA650" i="5"/>
  <c r="AA670" i="5"/>
  <c r="AA689" i="5"/>
  <c r="AA707" i="5"/>
  <c r="AA743" i="5"/>
  <c r="AA761" i="5"/>
  <c r="AA778" i="5"/>
  <c r="AA795" i="5"/>
  <c r="AA811" i="5"/>
  <c r="AA828" i="5"/>
  <c r="AA847" i="5"/>
  <c r="AA864" i="5"/>
  <c r="AA880" i="5"/>
  <c r="AA898" i="5"/>
  <c r="AA914" i="5"/>
  <c r="AA950" i="5"/>
  <c r="AA966" i="5"/>
  <c r="AA983" i="5"/>
  <c r="AA999" i="5"/>
  <c r="AA1019" i="5"/>
  <c r="AA1034" i="5"/>
  <c r="AA1049" i="5"/>
  <c r="AA1065" i="5"/>
  <c r="AA1097" i="5"/>
  <c r="AA1112" i="5"/>
  <c r="AA1126" i="5"/>
  <c r="AA1140" i="5"/>
  <c r="AA1154" i="5"/>
  <c r="AA1170" i="5"/>
  <c r="AA1184" i="5"/>
  <c r="AA1212" i="5"/>
  <c r="AA1226" i="5"/>
  <c r="AA1242" i="5"/>
  <c r="AA1255" i="5"/>
  <c r="AA1268" i="5"/>
  <c r="AA12" i="5"/>
  <c r="AA123" i="5"/>
  <c r="AA199" i="5"/>
  <c r="AA254" i="5"/>
  <c r="AA293" i="5"/>
  <c r="AA330" i="5"/>
  <c r="AA370" i="5"/>
  <c r="AA407" i="5"/>
  <c r="AA463" i="5"/>
  <c r="AA500" i="5"/>
  <c r="AA538" i="5"/>
  <c r="AA594" i="5"/>
  <c r="AA631" i="5"/>
  <c r="AA690" i="5"/>
  <c r="AA746" i="5"/>
  <c r="AA780" i="5"/>
  <c r="AA832" i="5"/>
  <c r="AA881" i="5"/>
  <c r="AA934" i="5"/>
  <c r="AA984" i="5"/>
  <c r="AA1035" i="5"/>
  <c r="AA1083" i="5"/>
  <c r="AA1127" i="5"/>
  <c r="AA1157" i="5"/>
  <c r="AA14" i="5"/>
  <c r="AA40" i="5"/>
  <c r="AA71" i="5"/>
  <c r="AA95" i="5"/>
  <c r="AA127" i="5"/>
  <c r="AA154" i="5"/>
  <c r="AA184" i="5"/>
  <c r="AA208" i="5"/>
  <c r="AA239" i="5"/>
  <c r="AA265" i="5"/>
  <c r="AA298" i="5"/>
  <c r="AA324" i="5"/>
  <c r="AA354" i="5"/>
  <c r="AA378" i="5"/>
  <c r="AA409" i="5"/>
  <c r="AA435" i="5"/>
  <c r="AA468" i="5"/>
  <c r="AA490" i="5"/>
  <c r="AA522" i="5"/>
  <c r="AA548" i="5"/>
  <c r="AA579" i="5"/>
  <c r="AA605" i="5"/>
  <c r="AA638" i="5"/>
  <c r="AA660" i="5"/>
  <c r="AA692" i="5"/>
  <c r="AA719" i="5"/>
  <c r="AA748" i="5"/>
  <c r="AA770" i="5"/>
  <c r="AA798" i="5"/>
  <c r="AA822" i="5"/>
  <c r="AA851" i="5"/>
  <c r="AA875" i="5"/>
  <c r="AA903" i="5"/>
  <c r="AA925" i="5"/>
  <c r="AA953" i="5"/>
  <c r="AA977" i="5"/>
  <c r="AA1006" i="5"/>
  <c r="AA1026" i="5"/>
  <c r="AA1053" i="5"/>
  <c r="AA1074" i="5"/>
  <c r="AA1101" i="5"/>
  <c r="AA1118" i="5"/>
  <c r="AA1142" i="5"/>
  <c r="AA1162" i="5"/>
  <c r="AA1185" i="5"/>
  <c r="AA1202" i="5"/>
  <c r="AA1221" i="5"/>
  <c r="AA1243" i="5"/>
  <c r="AA1259" i="5"/>
  <c r="AA1275" i="5"/>
  <c r="AA15" i="5"/>
  <c r="AA41" i="5"/>
  <c r="AA74" i="5"/>
  <c r="AA96" i="5"/>
  <c r="AA128" i="5"/>
  <c r="AA155" i="5"/>
  <c r="AA185" i="5"/>
  <c r="AA209" i="5"/>
  <c r="AA240" i="5"/>
  <c r="AA266" i="5"/>
  <c r="AA299" i="5"/>
  <c r="AA325" i="5"/>
  <c r="AA355" i="5"/>
  <c r="AA379" i="5"/>
  <c r="AA410" i="5"/>
  <c r="AA436" i="5"/>
  <c r="AA469" i="5"/>
  <c r="AA493" i="5"/>
  <c r="AA523" i="5"/>
  <c r="AA550" i="5"/>
  <c r="AA580" i="5"/>
  <c r="AA606" i="5"/>
  <c r="AA639" i="5"/>
  <c r="AA663" i="5"/>
  <c r="AA694" i="5"/>
  <c r="AA720" i="5"/>
  <c r="AA749" i="5"/>
  <c r="AA771" i="5"/>
  <c r="AA799" i="5"/>
  <c r="AA823" i="5"/>
  <c r="AA852" i="5"/>
  <c r="AA876" i="5"/>
  <c r="AA904" i="5"/>
  <c r="AA926" i="5"/>
  <c r="AA954" i="5"/>
  <c r="AA978" i="5"/>
  <c r="AA1007" i="5"/>
  <c r="AA1028" i="5"/>
  <c r="AA1054" i="5"/>
  <c r="AA1076" i="5"/>
  <c r="AA1102" i="5"/>
  <c r="AA1121" i="5"/>
  <c r="AA1145" i="5"/>
  <c r="AA1163" i="5"/>
  <c r="AA1186" i="5"/>
  <c r="AA1205" i="5"/>
  <c r="AA1222" i="5"/>
  <c r="AA1244" i="5"/>
  <c r="AA1260" i="5"/>
  <c r="AA1277" i="5"/>
  <c r="AA16" i="5"/>
  <c r="AA186" i="5"/>
  <c r="AA300" i="5"/>
  <c r="AA411" i="5"/>
  <c r="AA496" i="5"/>
  <c r="AA551" i="5"/>
  <c r="AA607" i="5"/>
  <c r="AA664" i="5"/>
  <c r="AA721" i="5"/>
  <c r="AA774" i="5"/>
  <c r="AA824" i="5"/>
  <c r="AA877" i="5"/>
  <c r="AA927" i="5"/>
  <c r="AA979" i="5"/>
  <c r="AA1031" i="5"/>
  <c r="AA1077" i="5"/>
  <c r="AA1122" i="5"/>
  <c r="AA1164" i="5"/>
  <c r="AA1206" i="5"/>
  <c r="AA1245" i="5"/>
  <c r="AA1278" i="5"/>
  <c r="AA50" i="5"/>
  <c r="AA131" i="5"/>
  <c r="AA187" i="5"/>
  <c r="AA246" i="5"/>
  <c r="AA301" i="5"/>
  <c r="AA358" i="5"/>
  <c r="AA414" i="5"/>
  <c r="AA471" i="5"/>
  <c r="AA528" i="5"/>
  <c r="AA584" i="5"/>
  <c r="AA641" i="5"/>
  <c r="AA696" i="5"/>
  <c r="AA751" i="5"/>
  <c r="AA804" i="5"/>
  <c r="AA854" i="5"/>
  <c r="AA906" i="5"/>
  <c r="AA956" i="5"/>
  <c r="AA1009" i="5"/>
  <c r="AA1058" i="5"/>
  <c r="AA1104" i="5"/>
  <c r="AA1147" i="5"/>
  <c r="AA1188" i="5"/>
  <c r="AA1229" i="5"/>
  <c r="AA1262" i="5"/>
  <c r="AA51" i="5"/>
  <c r="AA134" i="5"/>
  <c r="AA188" i="5"/>
  <c r="AA247" i="5"/>
  <c r="AA302" i="5"/>
  <c r="AA359" i="5"/>
  <c r="AA418" i="5"/>
  <c r="AA472" i="5"/>
  <c r="AA529" i="5"/>
  <c r="AA586" i="5"/>
  <c r="AA642" i="5"/>
  <c r="AA699" i="5"/>
  <c r="AA754" i="5"/>
  <c r="AA806" i="5"/>
  <c r="AA855" i="5"/>
  <c r="AA907" i="5"/>
  <c r="AA960" i="5"/>
  <c r="AA1010" i="5"/>
  <c r="AA1059" i="5"/>
  <c r="AA1105" i="5"/>
  <c r="AA1148" i="5"/>
  <c r="AA1189" i="5"/>
  <c r="AA1230" i="5"/>
  <c r="AA1263" i="5"/>
  <c r="AA22" i="5"/>
  <c r="AA42" i="5"/>
  <c r="AA75" i="5"/>
  <c r="AA97" i="5"/>
  <c r="AA130" i="5"/>
  <c r="AA156" i="5"/>
  <c r="AA212" i="5"/>
  <c r="AA245" i="5"/>
  <c r="AA267" i="5"/>
  <c r="AA326" i="5"/>
  <c r="AA356" i="5"/>
  <c r="AA380" i="5"/>
  <c r="AA437" i="5"/>
  <c r="AA470" i="5"/>
  <c r="AA527" i="5"/>
  <c r="AA581" i="5"/>
  <c r="AA640" i="5"/>
  <c r="AA695" i="5"/>
  <c r="AA750" i="5"/>
  <c r="AA803" i="5"/>
  <c r="AA853" i="5"/>
  <c r="AA905" i="5"/>
  <c r="AA955" i="5"/>
  <c r="AA1008" i="5"/>
  <c r="AA1057" i="5"/>
  <c r="AA1103" i="5"/>
  <c r="AA1146" i="5"/>
  <c r="AA1187" i="5"/>
  <c r="AA1223" i="5"/>
  <c r="AA1261" i="5"/>
  <c r="AA17" i="5"/>
  <c r="AA76" i="5"/>
  <c r="AA107" i="5"/>
  <c r="AA161" i="5"/>
  <c r="AA220" i="5"/>
  <c r="AA277" i="5"/>
  <c r="AA331" i="5"/>
  <c r="AA390" i="5"/>
  <c r="AA445" i="5"/>
  <c r="AA502" i="5"/>
  <c r="AA560" i="5"/>
  <c r="AA615" i="5"/>
  <c r="AA672" i="5"/>
  <c r="AA728" i="5"/>
  <c r="AA781" i="5"/>
  <c r="AA833" i="5"/>
  <c r="AA882" i="5"/>
  <c r="AA935" i="5"/>
  <c r="AA985" i="5"/>
  <c r="AA1036" i="5"/>
  <c r="AA1084" i="5"/>
  <c r="AA1123" i="5"/>
  <c r="AA1165" i="5"/>
  <c r="AA1207" i="5"/>
  <c r="AA1246" i="5"/>
  <c r="AA1282" i="5"/>
  <c r="AA18" i="5"/>
  <c r="AA77" i="5"/>
  <c r="AA108" i="5"/>
  <c r="AA167" i="5"/>
  <c r="AA221" i="5"/>
  <c r="AA278" i="5"/>
  <c r="AA332" i="5"/>
  <c r="AA391" i="5"/>
  <c r="AA448" i="5"/>
  <c r="AA503" i="5"/>
  <c r="AA562" i="5"/>
  <c r="AA616" i="5"/>
  <c r="AA673" i="5"/>
  <c r="AA732" i="5"/>
  <c r="AA782" i="5"/>
  <c r="AA834" i="5"/>
  <c r="AA884" i="5"/>
  <c r="AA937" i="5"/>
  <c r="AA989" i="5"/>
  <c r="AA1037" i="5"/>
  <c r="AA1085" i="5"/>
  <c r="AA1128" i="5"/>
  <c r="AA1172" i="5"/>
  <c r="AA1208" i="5"/>
  <c r="AA1247" i="5"/>
  <c r="AA1283" i="5"/>
  <c r="AA52" i="5"/>
  <c r="AA109" i="5"/>
  <c r="AA13" i="5"/>
  <c r="AA67" i="5"/>
  <c r="AA119" i="5"/>
  <c r="AA171" i="5"/>
  <c r="AA223" i="5"/>
  <c r="AA264" i="5"/>
  <c r="AA316" i="5"/>
  <c r="AA371" i="5"/>
  <c r="AA419" i="5"/>
  <c r="AA457" i="5"/>
  <c r="AA511" i="5"/>
  <c r="AA564" i="5"/>
  <c r="AA602" i="5"/>
  <c r="AA656" i="5"/>
  <c r="AA709" i="5"/>
  <c r="AA755" i="5"/>
  <c r="AA791" i="5"/>
  <c r="AA839" i="5"/>
  <c r="AA889" i="5"/>
  <c r="AA924" i="5"/>
  <c r="AA971" i="5"/>
  <c r="AA1021" i="5"/>
  <c r="AA1060" i="5"/>
  <c r="AA1092" i="5"/>
  <c r="AA1134" i="5"/>
  <c r="AA1174" i="5"/>
  <c r="AA1201" i="5"/>
  <c r="AA1235" i="5"/>
  <c r="AA1270" i="5"/>
  <c r="AA25" i="5"/>
  <c r="AA78" i="5"/>
  <c r="AA126" i="5"/>
  <c r="AA172" i="5"/>
  <c r="AA224" i="5"/>
  <c r="AA279" i="5"/>
  <c r="AA317" i="5"/>
  <c r="AA372" i="5"/>
  <c r="AA420" i="5"/>
  <c r="AA467" i="5"/>
  <c r="AA512" i="5"/>
  <c r="AA565" i="5"/>
  <c r="AA617" i="5"/>
  <c r="AA658" i="5"/>
  <c r="AA710" i="5"/>
  <c r="AA756" i="5"/>
  <c r="AA797" i="5"/>
  <c r="AA840" i="5"/>
  <c r="AA890" i="5"/>
  <c r="AA938" i="5"/>
  <c r="AA974" i="5"/>
  <c r="AA1022" i="5"/>
  <c r="AA1061" i="5"/>
  <c r="AA1100" i="5"/>
  <c r="AA1135" i="5"/>
  <c r="AA1175" i="5"/>
  <c r="AA1209" i="5"/>
  <c r="AA1236" i="5"/>
  <c r="AA1271" i="5"/>
  <c r="AA145" i="5"/>
  <c r="AA1114" i="5"/>
  <c r="AA146" i="5"/>
  <c r="AA287" i="5"/>
  <c r="AA434" i="5"/>
  <c r="AA587" i="5"/>
  <c r="AA734" i="5"/>
  <c r="AA866" i="5"/>
  <c r="AA994" i="5"/>
  <c r="AA1115" i="5"/>
  <c r="AA1219" i="5"/>
  <c r="AA149" i="5"/>
  <c r="AA250" i="5"/>
  <c r="AA395" i="5"/>
  <c r="AA542" i="5"/>
  <c r="AA680" i="5"/>
  <c r="AA820" i="5"/>
  <c r="AA952" i="5"/>
  <c r="AA1086" i="5"/>
  <c r="AA1193" i="5"/>
  <c r="AA1286" i="5"/>
  <c r="AA110" i="5"/>
  <c r="AA343" i="5"/>
  <c r="AA545" i="5"/>
  <c r="AA684" i="5"/>
  <c r="AA821" i="5"/>
  <c r="AA961" i="5"/>
  <c r="AA1088" i="5"/>
  <c r="AA1194" i="5"/>
  <c r="AA1287" i="5"/>
  <c r="AA58" i="5"/>
  <c r="AA306" i="5"/>
  <c r="AA506" i="5"/>
  <c r="AA644" i="5"/>
  <c r="AA30" i="5"/>
  <c r="AA79" i="5"/>
  <c r="AA135" i="5"/>
  <c r="AA173" i="5"/>
  <c r="AA228" i="5"/>
  <c r="AA280" i="5"/>
  <c r="AA318" i="5"/>
  <c r="AA375" i="5"/>
  <c r="AA427" i="5"/>
  <c r="AA473" i="5"/>
  <c r="AA514" i="5"/>
  <c r="AA566" i="5"/>
  <c r="AA620" i="5"/>
  <c r="AA659" i="5"/>
  <c r="AA711" i="5"/>
  <c r="AA763" i="5"/>
  <c r="AA807" i="5"/>
  <c r="AA841" i="5"/>
  <c r="AA891" i="5"/>
  <c r="AA939" i="5"/>
  <c r="AA976" i="5"/>
  <c r="AA1023" i="5"/>
  <c r="AA1067" i="5"/>
  <c r="AA1106" i="5"/>
  <c r="AA1136" i="5"/>
  <c r="AA1176" i="5"/>
  <c r="AA1213" i="5"/>
  <c r="AA1237" i="5"/>
  <c r="AA1272" i="5"/>
  <c r="AA1137" i="5"/>
  <c r="AA1214" i="5"/>
  <c r="AA1273" i="5"/>
  <c r="AA35" i="5"/>
  <c r="AA192" i="5"/>
  <c r="AA339" i="5"/>
  <c r="AA430" i="5"/>
  <c r="AA532" i="5"/>
  <c r="AA625" i="5"/>
  <c r="AA718" i="5"/>
  <c r="AA814" i="5"/>
  <c r="AA893" i="5"/>
  <c r="AA941" i="5"/>
  <c r="AA1025" i="5"/>
  <c r="AA1113" i="5"/>
  <c r="AA1178" i="5"/>
  <c r="AA1249" i="5"/>
  <c r="AA91" i="5"/>
  <c r="AA193" i="5"/>
  <c r="AA238" i="5"/>
  <c r="AA340" i="5"/>
  <c r="AA392" i="5"/>
  <c r="AA485" i="5"/>
  <c r="AA533" i="5"/>
  <c r="AA626" i="5"/>
  <c r="AA678" i="5"/>
  <c r="AA768" i="5"/>
  <c r="AA860" i="5"/>
  <c r="AA942" i="5"/>
  <c r="AA1038" i="5"/>
  <c r="AA1150" i="5"/>
  <c r="AA1218" i="5"/>
  <c r="AA1284" i="5"/>
  <c r="AA92" i="5"/>
  <c r="AA248" i="5"/>
  <c r="AA394" i="5"/>
  <c r="AA539" i="5"/>
  <c r="AA679" i="5"/>
  <c r="AA819" i="5"/>
  <c r="AA946" i="5"/>
  <c r="AA1073" i="5"/>
  <c r="AA1190" i="5"/>
  <c r="AA1285" i="5"/>
  <c r="AA55" i="5"/>
  <c r="AA296" i="5"/>
  <c r="AA449" i="5"/>
  <c r="AA590" i="5"/>
  <c r="AA735" i="5"/>
  <c r="AA867" i="5"/>
  <c r="AA995" i="5"/>
  <c r="AA1116" i="5"/>
  <c r="AA1220" i="5"/>
  <c r="AA152" i="5"/>
  <c r="AA205" i="5"/>
  <c r="AA257" i="5"/>
  <c r="AA396" i="5"/>
  <c r="AA488" i="5"/>
  <c r="AA643" i="5"/>
  <c r="AA784" i="5"/>
  <c r="AA918" i="5"/>
  <c r="AA1044" i="5"/>
  <c r="AA1159" i="5"/>
  <c r="AA1257" i="5"/>
  <c r="AA113" i="5"/>
  <c r="AA206" i="5"/>
  <c r="AA351" i="5"/>
  <c r="AA454" i="5"/>
  <c r="AA599" i="5"/>
  <c r="AA737" i="5"/>
  <c r="AA31" i="5"/>
  <c r="AA89" i="5"/>
  <c r="AA136" i="5"/>
  <c r="AA183" i="5"/>
  <c r="AA231" i="5"/>
  <c r="AA283" i="5"/>
  <c r="AA336" i="5"/>
  <c r="AA376" i="5"/>
  <c r="AA428" i="5"/>
  <c r="AA474" i="5"/>
  <c r="AA521" i="5"/>
  <c r="AA567" i="5"/>
  <c r="AA624" i="5"/>
  <c r="AA676" i="5"/>
  <c r="AA716" i="5"/>
  <c r="AA764" i="5"/>
  <c r="AA808" i="5"/>
  <c r="AA850" i="5"/>
  <c r="AA892" i="5"/>
  <c r="AA940" i="5"/>
  <c r="AA990" i="5"/>
  <c r="AA1024" i="5"/>
  <c r="AA1070" i="5"/>
  <c r="AA1109" i="5"/>
  <c r="AA1177" i="5"/>
  <c r="AA1248" i="5"/>
  <c r="AA90" i="5"/>
  <c r="AA144" i="5"/>
  <c r="AA232" i="5"/>
  <c r="AA284" i="5"/>
  <c r="AA377" i="5"/>
  <c r="AA484" i="5"/>
  <c r="AA568" i="5"/>
  <c r="AA677" i="5"/>
  <c r="AA767" i="5"/>
  <c r="AA856" i="5"/>
  <c r="AA991" i="5"/>
  <c r="AA1071" i="5"/>
  <c r="AA1149" i="5"/>
  <c r="AA1217" i="5"/>
  <c r="AA1274" i="5"/>
  <c r="AA36" i="5"/>
  <c r="AA286" i="5"/>
  <c r="AA433" i="5"/>
  <c r="AA578" i="5"/>
  <c r="AA733" i="5"/>
  <c r="AA817" i="5"/>
  <c r="AA900" i="5"/>
  <c r="AA992" i="5"/>
  <c r="AA1072" i="5"/>
  <c r="AA1181" i="5"/>
  <c r="AA1250" i="5"/>
  <c r="AA37" i="5"/>
  <c r="AA200" i="5"/>
  <c r="AA341" i="5"/>
  <c r="AA486" i="5"/>
  <c r="AA627" i="5"/>
  <c r="AA769" i="5"/>
  <c r="AA908" i="5"/>
  <c r="AA1040" i="5"/>
  <c r="AA1151" i="5"/>
  <c r="AA1251" i="5"/>
  <c r="AA94" i="5"/>
  <c r="AA202" i="5"/>
  <c r="AA342" i="5"/>
  <c r="AA487" i="5"/>
  <c r="AA632" i="5"/>
  <c r="AA783" i="5"/>
  <c r="AA911" i="5"/>
  <c r="AA1041" i="5"/>
  <c r="AA1158" i="5"/>
  <c r="AA1256" i="5"/>
  <c r="AA56" i="5"/>
  <c r="AA303" i="5"/>
  <c r="AA450" i="5"/>
  <c r="AA598" i="5"/>
  <c r="AA736" i="5"/>
  <c r="AA868" i="5"/>
  <c r="AA996" i="5"/>
  <c r="AA1117" i="5"/>
  <c r="AA1231" i="5"/>
  <c r="AA168" i="5"/>
  <c r="AA260" i="5"/>
  <c r="AA397" i="5"/>
  <c r="AA546" i="5"/>
  <c r="AA61" i="5"/>
  <c r="AA362" i="5"/>
  <c r="AA654" i="5"/>
  <c r="AA838" i="5"/>
  <c r="AA1012" i="5"/>
  <c r="AA1173" i="5"/>
  <c r="AA115" i="5"/>
  <c r="AA408" i="5"/>
  <c r="AA702" i="5"/>
  <c r="AA1052" i="5"/>
  <c r="AA1200" i="5"/>
  <c r="AA169" i="5"/>
  <c r="AA455" i="5"/>
  <c r="AA703" i="5"/>
  <c r="AA919" i="5"/>
  <c r="AA1089" i="5"/>
  <c r="AA1232" i="5"/>
  <c r="AA456" i="5"/>
  <c r="AA920" i="5"/>
  <c r="AA1090" i="5"/>
  <c r="AA1233" i="5"/>
  <c r="AA207" i="5"/>
  <c r="AA922" i="5"/>
  <c r="AA508" i="5"/>
  <c r="AA963" i="5"/>
  <c r="AA788" i="5"/>
  <c r="AA1265" i="5"/>
  <c r="AA790" i="5"/>
  <c r="AA1269" i="5"/>
  <c r="AA835" i="5"/>
  <c r="AA1011" i="5"/>
  <c r="AA62" i="5"/>
  <c r="AA363" i="5"/>
  <c r="AA655" i="5"/>
  <c r="AA869" i="5"/>
  <c r="AA1045" i="5"/>
  <c r="AA1195" i="5"/>
  <c r="AA114" i="5"/>
  <c r="AA402" i="5"/>
  <c r="AA691" i="5"/>
  <c r="AA871" i="5"/>
  <c r="AA1046" i="5"/>
  <c r="AA1199" i="5"/>
  <c r="AA170" i="5"/>
  <c r="AA747" i="5"/>
  <c r="AA1091" i="5"/>
  <c r="AA785" i="5"/>
  <c r="AA1129" i="5"/>
  <c r="AA547" i="5"/>
  <c r="AA563" i="5"/>
  <c r="AA970" i="5"/>
  <c r="AA314" i="5"/>
  <c r="AA1160" i="5"/>
  <c r="AA601" i="5"/>
  <c r="AA1290" i="5"/>
  <c r="AA886" i="5"/>
  <c r="AA738" i="5"/>
  <c r="AA507" i="5"/>
  <c r="AA1234" i="5"/>
  <c r="AA222" i="5"/>
  <c r="AA1258" i="5"/>
  <c r="AA262" i="5"/>
  <c r="AA1130" i="5"/>
  <c r="AA263" i="5"/>
  <c r="AA1133" i="5"/>
  <c r="AA600" i="5"/>
  <c r="AA1289" i="5"/>
  <c r="AA836" i="5"/>
  <c r="AA1161" i="5"/>
  <c r="AA968" i="5"/>
  <c r="AA1004" i="5"/>
  <c r="AA315" i="5"/>
  <c r="H13" i="5"/>
  <c r="H25" i="5"/>
  <c r="H37" i="5"/>
  <c r="H49" i="5"/>
  <c r="H61" i="5"/>
  <c r="H73" i="5"/>
  <c r="H85" i="5"/>
  <c r="H97" i="5"/>
  <c r="H109" i="5"/>
  <c r="H121" i="5"/>
  <c r="H133" i="5"/>
  <c r="H145" i="5"/>
  <c r="H157" i="5"/>
  <c r="H169" i="5"/>
  <c r="H181" i="5"/>
  <c r="H193" i="5"/>
  <c r="H205" i="5"/>
  <c r="H217" i="5"/>
  <c r="H229" i="5"/>
  <c r="H241" i="5"/>
  <c r="H253" i="5"/>
  <c r="H265" i="5"/>
  <c r="H277" i="5"/>
  <c r="H289" i="5"/>
  <c r="H301" i="5"/>
  <c r="H313" i="5"/>
  <c r="H325" i="5"/>
  <c r="H337" i="5"/>
  <c r="H349" i="5"/>
  <c r="H361" i="5"/>
  <c r="H373" i="5"/>
  <c r="H385" i="5"/>
  <c r="H397" i="5"/>
  <c r="H409" i="5"/>
  <c r="H421" i="5"/>
  <c r="H433" i="5"/>
  <c r="H445" i="5"/>
  <c r="H457" i="5"/>
  <c r="H469" i="5"/>
  <c r="H481" i="5"/>
  <c r="H493" i="5"/>
  <c r="H4" i="5"/>
  <c r="H66" i="5"/>
  <c r="H90" i="5"/>
  <c r="H14" i="5"/>
  <c r="H26" i="5"/>
  <c r="H38" i="5"/>
  <c r="H50" i="5"/>
  <c r="H62" i="5"/>
  <c r="H74" i="5"/>
  <c r="H86" i="5"/>
  <c r="H98" i="5"/>
  <c r="H110" i="5"/>
  <c r="H122" i="5"/>
  <c r="H134" i="5"/>
  <c r="H146" i="5"/>
  <c r="H158" i="5"/>
  <c r="H170" i="5"/>
  <c r="H182" i="5"/>
  <c r="H194" i="5"/>
  <c r="H206" i="5"/>
  <c r="H218" i="5"/>
  <c r="H230" i="5"/>
  <c r="H242" i="5"/>
  <c r="H254" i="5"/>
  <c r="H266" i="5"/>
  <c r="H278" i="5"/>
  <c r="H290" i="5"/>
  <c r="H302" i="5"/>
  <c r="H314" i="5"/>
  <c r="H326" i="5"/>
  <c r="H338" i="5"/>
  <c r="H350" i="5"/>
  <c r="H362" i="5"/>
  <c r="H374" i="5"/>
  <c r="H386" i="5"/>
  <c r="H398" i="5"/>
  <c r="H410" i="5"/>
  <c r="H422" i="5"/>
  <c r="H434" i="5"/>
  <c r="H446" i="5"/>
  <c r="H458" i="5"/>
  <c r="H470" i="5"/>
  <c r="H482" i="5"/>
  <c r="H494" i="5"/>
  <c r="H5" i="5"/>
  <c r="H54" i="5"/>
  <c r="H78" i="5"/>
  <c r="H15" i="5"/>
  <c r="H27" i="5"/>
  <c r="H39" i="5"/>
  <c r="H51" i="5"/>
  <c r="H63" i="5"/>
  <c r="H75" i="5"/>
  <c r="H87" i="5"/>
  <c r="H99" i="5"/>
  <c r="H111" i="5"/>
  <c r="H123" i="5"/>
  <c r="H135" i="5"/>
  <c r="H147" i="5"/>
  <c r="H159" i="5"/>
  <c r="H171" i="5"/>
  <c r="H183" i="5"/>
  <c r="H195" i="5"/>
  <c r="H207" i="5"/>
  <c r="H219" i="5"/>
  <c r="H231" i="5"/>
  <c r="H243" i="5"/>
  <c r="H255" i="5"/>
  <c r="H267" i="5"/>
  <c r="H279" i="5"/>
  <c r="H291" i="5"/>
  <c r="H303" i="5"/>
  <c r="H315" i="5"/>
  <c r="H327" i="5"/>
  <c r="H339" i="5"/>
  <c r="H351" i="5"/>
  <c r="H363" i="5"/>
  <c r="H375" i="5"/>
  <c r="H387" i="5"/>
  <c r="H399" i="5"/>
  <c r="H411" i="5"/>
  <c r="H423" i="5"/>
  <c r="H435" i="5"/>
  <c r="H447" i="5"/>
  <c r="H459" i="5"/>
  <c r="H471" i="5"/>
  <c r="H483" i="5"/>
  <c r="H495" i="5"/>
  <c r="H6" i="5"/>
  <c r="H42" i="5"/>
  <c r="H102" i="5"/>
  <c r="H16" i="5"/>
  <c r="H28" i="5"/>
  <c r="H40" i="5"/>
  <c r="H52" i="5"/>
  <c r="H64" i="5"/>
  <c r="H76" i="5"/>
  <c r="H88" i="5"/>
  <c r="H100" i="5"/>
  <c r="H112" i="5"/>
  <c r="H124" i="5"/>
  <c r="H136" i="5"/>
  <c r="H148" i="5"/>
  <c r="H160" i="5"/>
  <c r="H172" i="5"/>
  <c r="H184" i="5"/>
  <c r="H196" i="5"/>
  <c r="H208" i="5"/>
  <c r="H220" i="5"/>
  <c r="H232" i="5"/>
  <c r="H244" i="5"/>
  <c r="H256" i="5"/>
  <c r="H268" i="5"/>
  <c r="H280" i="5"/>
  <c r="H292" i="5"/>
  <c r="H304" i="5"/>
  <c r="H316" i="5"/>
  <c r="H328" i="5"/>
  <c r="H340" i="5"/>
  <c r="H352" i="5"/>
  <c r="H364" i="5"/>
  <c r="H376" i="5"/>
  <c r="H388" i="5"/>
  <c r="H400" i="5"/>
  <c r="H412" i="5"/>
  <c r="H424" i="5"/>
  <c r="H436" i="5"/>
  <c r="H448" i="5"/>
  <c r="H460" i="5"/>
  <c r="H472" i="5"/>
  <c r="H484" i="5"/>
  <c r="H496" i="5"/>
  <c r="H7" i="5"/>
  <c r="H30" i="5"/>
  <c r="H114" i="5"/>
  <c r="H17" i="5"/>
  <c r="H29" i="5"/>
  <c r="H41" i="5"/>
  <c r="H53" i="5"/>
  <c r="H65" i="5"/>
  <c r="H77" i="5"/>
  <c r="H89" i="5"/>
  <c r="H101" i="5"/>
  <c r="H113" i="5"/>
  <c r="H125" i="5"/>
  <c r="H137" i="5"/>
  <c r="H149" i="5"/>
  <c r="H161" i="5"/>
  <c r="H173" i="5"/>
  <c r="H185" i="5"/>
  <c r="H197" i="5"/>
  <c r="H209" i="5"/>
  <c r="H221" i="5"/>
  <c r="H233" i="5"/>
  <c r="H245" i="5"/>
  <c r="H257" i="5"/>
  <c r="H269" i="5"/>
  <c r="H281" i="5"/>
  <c r="H293" i="5"/>
  <c r="H305" i="5"/>
  <c r="H317" i="5"/>
  <c r="H329" i="5"/>
  <c r="H341" i="5"/>
  <c r="H353" i="5"/>
  <c r="H365" i="5"/>
  <c r="H377" i="5"/>
  <c r="H389" i="5"/>
  <c r="H401" i="5"/>
  <c r="H413" i="5"/>
  <c r="H425" i="5"/>
  <c r="H437" i="5"/>
  <c r="H449" i="5"/>
  <c r="H461" i="5"/>
  <c r="H473" i="5"/>
  <c r="H485" i="5"/>
  <c r="H497" i="5"/>
  <c r="H8" i="5"/>
  <c r="H18" i="5"/>
  <c r="H126" i="5"/>
  <c r="H19" i="5"/>
  <c r="H43" i="5"/>
  <c r="H67" i="5"/>
  <c r="H91" i="5"/>
  <c r="H115" i="5"/>
  <c r="H138" i="5"/>
  <c r="H155" i="5"/>
  <c r="H177" i="5"/>
  <c r="H199" i="5"/>
  <c r="H216" i="5"/>
  <c r="H238" i="5"/>
  <c r="H260" i="5"/>
  <c r="H282" i="5"/>
  <c r="H299" i="5"/>
  <c r="H321" i="5"/>
  <c r="H343" i="5"/>
  <c r="H360" i="5"/>
  <c r="H382" i="5"/>
  <c r="H404" i="5"/>
  <c r="H426" i="5"/>
  <c r="H443" i="5"/>
  <c r="H465" i="5"/>
  <c r="H487" i="5"/>
  <c r="H9" i="5"/>
  <c r="H46" i="5"/>
  <c r="H118" i="5"/>
  <c r="H180" i="5"/>
  <c r="H224" i="5"/>
  <c r="H285" i="5"/>
  <c r="H346" i="5"/>
  <c r="H407" i="5"/>
  <c r="H468" i="5"/>
  <c r="H47" i="5"/>
  <c r="H142" i="5"/>
  <c r="H203" i="5"/>
  <c r="H247" i="5"/>
  <c r="H308" i="5"/>
  <c r="H369" i="5"/>
  <c r="H430" i="5"/>
  <c r="H491" i="5"/>
  <c r="H48" i="5"/>
  <c r="H120" i="5"/>
  <c r="H187" i="5"/>
  <c r="H226" i="5"/>
  <c r="H287" i="5"/>
  <c r="H348" i="5"/>
  <c r="H414" i="5"/>
  <c r="H475" i="5"/>
  <c r="H55" i="5"/>
  <c r="H288" i="5"/>
  <c r="H454" i="5"/>
  <c r="H104" i="5"/>
  <c r="H167" i="5"/>
  <c r="H228" i="5"/>
  <c r="H294" i="5"/>
  <c r="H372" i="5"/>
  <c r="H455" i="5"/>
  <c r="H57" i="5"/>
  <c r="H395" i="5"/>
  <c r="H82" i="5"/>
  <c r="H130" i="5"/>
  <c r="H213" i="5"/>
  <c r="H335" i="5"/>
  <c r="H418" i="5"/>
  <c r="H59" i="5"/>
  <c r="H319" i="5"/>
  <c r="H441" i="5"/>
  <c r="H84" i="5"/>
  <c r="H154" i="5"/>
  <c r="H259" i="5"/>
  <c r="H342" i="5"/>
  <c r="H420" i="5"/>
  <c r="H503" i="5"/>
  <c r="H20" i="5"/>
  <c r="H44" i="5"/>
  <c r="H68" i="5"/>
  <c r="H92" i="5"/>
  <c r="H116" i="5"/>
  <c r="H139" i="5"/>
  <c r="H156" i="5"/>
  <c r="H178" i="5"/>
  <c r="H200" i="5"/>
  <c r="H222" i="5"/>
  <c r="H239" i="5"/>
  <c r="H261" i="5"/>
  <c r="H283" i="5"/>
  <c r="H300" i="5"/>
  <c r="H322" i="5"/>
  <c r="H344" i="5"/>
  <c r="H366" i="5"/>
  <c r="H383" i="5"/>
  <c r="H405" i="5"/>
  <c r="H427" i="5"/>
  <c r="H444" i="5"/>
  <c r="H466" i="5"/>
  <c r="H488" i="5"/>
  <c r="H10" i="5"/>
  <c r="H11" i="5"/>
  <c r="H22" i="5"/>
  <c r="H163" i="5"/>
  <c r="H246" i="5"/>
  <c r="H307" i="5"/>
  <c r="H368" i="5"/>
  <c r="H451" i="5"/>
  <c r="H12" i="5"/>
  <c r="H23" i="5"/>
  <c r="H186" i="5"/>
  <c r="H264" i="5"/>
  <c r="H330" i="5"/>
  <c r="H391" i="5"/>
  <c r="H452" i="5"/>
  <c r="H3" i="5"/>
  <c r="H72" i="5"/>
  <c r="H143" i="5"/>
  <c r="H204" i="5"/>
  <c r="H270" i="5"/>
  <c r="H331" i="5"/>
  <c r="H392" i="5"/>
  <c r="H453" i="5"/>
  <c r="H79" i="5"/>
  <c r="H249" i="5"/>
  <c r="H393" i="5"/>
  <c r="H80" i="5"/>
  <c r="H128" i="5"/>
  <c r="H189" i="5"/>
  <c r="H250" i="5"/>
  <c r="H355" i="5"/>
  <c r="H416" i="5"/>
  <c r="H499" i="5"/>
  <c r="H81" i="5"/>
  <c r="H312" i="5"/>
  <c r="H478" i="5"/>
  <c r="H58" i="5"/>
  <c r="H174" i="5"/>
  <c r="H274" i="5"/>
  <c r="H379" i="5"/>
  <c r="H462" i="5"/>
  <c r="H107" i="5"/>
  <c r="H258" i="5"/>
  <c r="H380" i="5"/>
  <c r="H480" i="5"/>
  <c r="H60" i="5"/>
  <c r="H132" i="5"/>
  <c r="H215" i="5"/>
  <c r="H298" i="5"/>
  <c r="H403" i="5"/>
  <c r="H486" i="5"/>
  <c r="H21" i="5"/>
  <c r="H45" i="5"/>
  <c r="H69" i="5"/>
  <c r="H93" i="5"/>
  <c r="H117" i="5"/>
  <c r="H140" i="5"/>
  <c r="H162" i="5"/>
  <c r="H179" i="5"/>
  <c r="H201" i="5"/>
  <c r="H223" i="5"/>
  <c r="H240" i="5"/>
  <c r="H262" i="5"/>
  <c r="H284" i="5"/>
  <c r="H306" i="5"/>
  <c r="H323" i="5"/>
  <c r="H345" i="5"/>
  <c r="H367" i="5"/>
  <c r="H384" i="5"/>
  <c r="H406" i="5"/>
  <c r="H428" i="5"/>
  <c r="H450" i="5"/>
  <c r="H467" i="5"/>
  <c r="H489" i="5"/>
  <c r="H70" i="5"/>
  <c r="H94" i="5"/>
  <c r="H141" i="5"/>
  <c r="H202" i="5"/>
  <c r="H263" i="5"/>
  <c r="H324" i="5"/>
  <c r="H390" i="5"/>
  <c r="H429" i="5"/>
  <c r="H490" i="5"/>
  <c r="H71" i="5"/>
  <c r="H95" i="5"/>
  <c r="H119" i="5"/>
  <c r="H164" i="5"/>
  <c r="H225" i="5"/>
  <c r="H286" i="5"/>
  <c r="H347" i="5"/>
  <c r="H408" i="5"/>
  <c r="H474" i="5"/>
  <c r="H24" i="5"/>
  <c r="H165" i="5"/>
  <c r="H248" i="5"/>
  <c r="H309" i="5"/>
  <c r="H370" i="5"/>
  <c r="H431" i="5"/>
  <c r="H492" i="5"/>
  <c r="H31" i="5"/>
  <c r="H310" i="5"/>
  <c r="H498" i="5"/>
  <c r="H56" i="5"/>
  <c r="H150" i="5"/>
  <c r="H211" i="5"/>
  <c r="H272" i="5"/>
  <c r="H333" i="5"/>
  <c r="H394" i="5"/>
  <c r="H477" i="5"/>
  <c r="H105" i="5"/>
  <c r="H334" i="5"/>
  <c r="H456" i="5"/>
  <c r="H106" i="5"/>
  <c r="H152" i="5"/>
  <c r="H235" i="5"/>
  <c r="H318" i="5"/>
  <c r="H396" i="5"/>
  <c r="H479" i="5"/>
  <c r="H83" i="5"/>
  <c r="H297" i="5"/>
  <c r="H402" i="5"/>
  <c r="G3" i="5"/>
  <c r="H108" i="5"/>
  <c r="H198" i="5"/>
  <c r="H276" i="5"/>
  <c r="H381" i="5"/>
  <c r="H464" i="5"/>
  <c r="H96" i="5"/>
  <c r="E3" i="5"/>
  <c r="H103" i="5"/>
  <c r="H127" i="5"/>
  <c r="H144" i="5"/>
  <c r="H166" i="5"/>
  <c r="H188" i="5"/>
  <c r="H210" i="5"/>
  <c r="H227" i="5"/>
  <c r="H271" i="5"/>
  <c r="H332" i="5"/>
  <c r="H354" i="5"/>
  <c r="H371" i="5"/>
  <c r="H415" i="5"/>
  <c r="H432" i="5"/>
  <c r="H476" i="5"/>
  <c r="H32" i="5"/>
  <c r="H311" i="5"/>
  <c r="H438" i="5"/>
  <c r="H33" i="5"/>
  <c r="H129" i="5"/>
  <c r="H151" i="5"/>
  <c r="H168" i="5"/>
  <c r="H190" i="5"/>
  <c r="H212" i="5"/>
  <c r="H234" i="5"/>
  <c r="H251" i="5"/>
  <c r="H273" i="5"/>
  <c r="H295" i="5"/>
  <c r="H356" i="5"/>
  <c r="H378" i="5"/>
  <c r="H417" i="5"/>
  <c r="H439" i="5"/>
  <c r="H500" i="5"/>
  <c r="H34" i="5"/>
  <c r="H191" i="5"/>
  <c r="H252" i="5"/>
  <c r="H296" i="5"/>
  <c r="H357" i="5"/>
  <c r="H440" i="5"/>
  <c r="H501" i="5"/>
  <c r="H35" i="5"/>
  <c r="H131" i="5"/>
  <c r="H153" i="5"/>
  <c r="H175" i="5"/>
  <c r="H192" i="5"/>
  <c r="H214" i="5"/>
  <c r="H236" i="5"/>
  <c r="H275" i="5"/>
  <c r="H336" i="5"/>
  <c r="H358" i="5"/>
  <c r="H419" i="5"/>
  <c r="H463" i="5"/>
  <c r="H502" i="5"/>
  <c r="H36" i="5"/>
  <c r="H176" i="5"/>
  <c r="H237" i="5"/>
  <c r="H320" i="5"/>
  <c r="H359" i="5"/>
  <c r="H442" i="5"/>
  <c r="G23" i="5"/>
  <c r="G35" i="5"/>
  <c r="G47" i="5"/>
  <c r="G59" i="5"/>
  <c r="G71" i="5"/>
  <c r="G83" i="5"/>
  <c r="G95" i="5"/>
  <c r="G107" i="5"/>
  <c r="G119" i="5"/>
  <c r="G131" i="5"/>
  <c r="G143" i="5"/>
  <c r="G155" i="5"/>
  <c r="G167" i="5"/>
  <c r="G179" i="5"/>
  <c r="G191" i="5"/>
  <c r="G203" i="5"/>
  <c r="G215" i="5"/>
  <c r="G227" i="5"/>
  <c r="G239" i="5"/>
  <c r="G251" i="5"/>
  <c r="G263" i="5"/>
  <c r="G275" i="5"/>
  <c r="G287" i="5"/>
  <c r="G299" i="5"/>
  <c r="G311" i="5"/>
  <c r="G323" i="5"/>
  <c r="G335" i="5"/>
  <c r="G347" i="5"/>
  <c r="G359" i="5"/>
  <c r="G371" i="5"/>
  <c r="G383" i="5"/>
  <c r="G395" i="5"/>
  <c r="G407" i="5"/>
  <c r="G419" i="5"/>
  <c r="G431" i="5"/>
  <c r="G443" i="5"/>
  <c r="G455" i="5"/>
  <c r="G467" i="5"/>
  <c r="G479" i="5"/>
  <c r="G491" i="5"/>
  <c r="G503" i="5"/>
  <c r="G24" i="5"/>
  <c r="G36" i="5"/>
  <c r="G48" i="5"/>
  <c r="G60" i="5"/>
  <c r="G72" i="5"/>
  <c r="G84" i="5"/>
  <c r="G96" i="5"/>
  <c r="G108" i="5"/>
  <c r="G120" i="5"/>
  <c r="G132" i="5"/>
  <c r="G144" i="5"/>
  <c r="G156" i="5"/>
  <c r="G168" i="5"/>
  <c r="G180" i="5"/>
  <c r="G192" i="5"/>
  <c r="G204" i="5"/>
  <c r="G216" i="5"/>
  <c r="G228" i="5"/>
  <c r="G240" i="5"/>
  <c r="G252" i="5"/>
  <c r="G264" i="5"/>
  <c r="G276" i="5"/>
  <c r="G288" i="5"/>
  <c r="G300" i="5"/>
  <c r="G312" i="5"/>
  <c r="G324" i="5"/>
  <c r="G336" i="5"/>
  <c r="G348" i="5"/>
  <c r="G360" i="5"/>
  <c r="G372" i="5"/>
  <c r="G384" i="5"/>
  <c r="G396" i="5"/>
  <c r="G408" i="5"/>
  <c r="G420" i="5"/>
  <c r="G432" i="5"/>
  <c r="G444" i="5"/>
  <c r="G456" i="5"/>
  <c r="G468" i="5"/>
  <c r="G480" i="5"/>
  <c r="G492" i="5"/>
  <c r="G4" i="5"/>
  <c r="E9" i="5"/>
  <c r="E26" i="5"/>
  <c r="E41" i="5"/>
  <c r="E57" i="5"/>
  <c r="E74" i="5"/>
  <c r="E89" i="5"/>
  <c r="E105" i="5"/>
  <c r="E122" i="5"/>
  <c r="E137" i="5"/>
  <c r="E153" i="5"/>
  <c r="E170" i="5"/>
  <c r="E185" i="5"/>
  <c r="E201" i="5"/>
  <c r="G13" i="5"/>
  <c r="G25" i="5"/>
  <c r="G37" i="5"/>
  <c r="G49" i="5"/>
  <c r="G61" i="5"/>
  <c r="G73" i="5"/>
  <c r="G85" i="5"/>
  <c r="G97" i="5"/>
  <c r="G109" i="5"/>
  <c r="G121" i="5"/>
  <c r="G133" i="5"/>
  <c r="G145" i="5"/>
  <c r="G157" i="5"/>
  <c r="G169" i="5"/>
  <c r="G181" i="5"/>
  <c r="G193" i="5"/>
  <c r="G205" i="5"/>
  <c r="G217" i="5"/>
  <c r="G229" i="5"/>
  <c r="G241" i="5"/>
  <c r="G253" i="5"/>
  <c r="G265" i="5"/>
  <c r="G277" i="5"/>
  <c r="G289" i="5"/>
  <c r="G301" i="5"/>
  <c r="G313" i="5"/>
  <c r="G325" i="5"/>
  <c r="G337" i="5"/>
  <c r="G349" i="5"/>
  <c r="G361" i="5"/>
  <c r="G373" i="5"/>
  <c r="G385" i="5"/>
  <c r="G397" i="5"/>
  <c r="G409" i="5"/>
  <c r="G421" i="5"/>
  <c r="G433" i="5"/>
  <c r="G445" i="5"/>
  <c r="G457" i="5"/>
  <c r="G469" i="5"/>
  <c r="G481" i="5"/>
  <c r="G493" i="5"/>
  <c r="G5" i="5"/>
  <c r="E11" i="5"/>
  <c r="E27" i="5"/>
  <c r="E42" i="5"/>
  <c r="E59" i="5"/>
  <c r="E75" i="5"/>
  <c r="E90" i="5"/>
  <c r="E107" i="5"/>
  <c r="E123" i="5"/>
  <c r="E138" i="5"/>
  <c r="E155" i="5"/>
  <c r="E171" i="5"/>
  <c r="E186" i="5"/>
  <c r="G27" i="5"/>
  <c r="G42" i="5"/>
  <c r="G57" i="5"/>
  <c r="G75" i="5"/>
  <c r="G90" i="5"/>
  <c r="G105" i="5"/>
  <c r="G123" i="5"/>
  <c r="G138" i="5"/>
  <c r="G153" i="5"/>
  <c r="G171" i="5"/>
  <c r="G186" i="5"/>
  <c r="G201" i="5"/>
  <c r="G219" i="5"/>
  <c r="G234" i="5"/>
  <c r="G249" i="5"/>
  <c r="G267" i="5"/>
  <c r="G282" i="5"/>
  <c r="G297" i="5"/>
  <c r="G315" i="5"/>
  <c r="G330" i="5"/>
  <c r="G345" i="5"/>
  <c r="G363" i="5"/>
  <c r="G378" i="5"/>
  <c r="G393" i="5"/>
  <c r="G411" i="5"/>
  <c r="G426" i="5"/>
  <c r="G441" i="5"/>
  <c r="G459" i="5"/>
  <c r="G474" i="5"/>
  <c r="G489" i="5"/>
  <c r="G7" i="5"/>
  <c r="E4" i="5"/>
  <c r="E23" i="5"/>
  <c r="E44" i="5"/>
  <c r="E63" i="5"/>
  <c r="E81" i="5"/>
  <c r="E100" i="5"/>
  <c r="E119" i="5"/>
  <c r="E140" i="5"/>
  <c r="E159" i="5"/>
  <c r="E177" i="5"/>
  <c r="E196" i="5"/>
  <c r="E212" i="5"/>
  <c r="E227" i="5"/>
  <c r="E242" i="5"/>
  <c r="E256" i="5"/>
  <c r="E270" i="5"/>
  <c r="E284" i="5"/>
  <c r="E299" i="5"/>
  <c r="E314" i="5"/>
  <c r="E328" i="5"/>
  <c r="E342" i="5"/>
  <c r="E356" i="5"/>
  <c r="E371" i="5"/>
  <c r="E386" i="5"/>
  <c r="E400" i="5"/>
  <c r="E414" i="5"/>
  <c r="E428" i="5"/>
  <c r="E443" i="5"/>
  <c r="E458" i="5"/>
  <c r="E472" i="5"/>
  <c r="G28" i="5"/>
  <c r="G43" i="5"/>
  <c r="G58" i="5"/>
  <c r="G76" i="5"/>
  <c r="G91" i="5"/>
  <c r="G106" i="5"/>
  <c r="G124" i="5"/>
  <c r="G139" i="5"/>
  <c r="G154" i="5"/>
  <c r="G172" i="5"/>
  <c r="G187" i="5"/>
  <c r="G202" i="5"/>
  <c r="G220" i="5"/>
  <c r="G235" i="5"/>
  <c r="G250" i="5"/>
  <c r="G268" i="5"/>
  <c r="G283" i="5"/>
  <c r="G298" i="5"/>
  <c r="G316" i="5"/>
  <c r="G331" i="5"/>
  <c r="G346" i="5"/>
  <c r="G364" i="5"/>
  <c r="G379" i="5"/>
  <c r="G394" i="5"/>
  <c r="G412" i="5"/>
  <c r="G427" i="5"/>
  <c r="G442" i="5"/>
  <c r="G460" i="5"/>
  <c r="G475" i="5"/>
  <c r="G490" i="5"/>
  <c r="G8" i="5"/>
  <c r="E5" i="5"/>
  <c r="E25" i="5"/>
  <c r="E45" i="5"/>
  <c r="E64" i="5"/>
  <c r="E83" i="5"/>
  <c r="E101" i="5"/>
  <c r="E121" i="5"/>
  <c r="E141" i="5"/>
  <c r="E160" i="5"/>
  <c r="E179" i="5"/>
  <c r="E197" i="5"/>
  <c r="E213" i="5"/>
  <c r="E229" i="5"/>
  <c r="E243" i="5"/>
  <c r="E257" i="5"/>
  <c r="E271" i="5"/>
  <c r="E285" i="5"/>
  <c r="E301" i="5"/>
  <c r="E315" i="5"/>
  <c r="E329" i="5"/>
  <c r="E343" i="5"/>
  <c r="E357" i="5"/>
  <c r="E373" i="5"/>
  <c r="E387" i="5"/>
  <c r="E401" i="5"/>
  <c r="E415" i="5"/>
  <c r="E429" i="5"/>
  <c r="E445" i="5"/>
  <c r="E459" i="5"/>
  <c r="E473" i="5"/>
  <c r="E487" i="5"/>
  <c r="E501" i="5"/>
  <c r="G26" i="5"/>
  <c r="G41" i="5"/>
  <c r="G56" i="5"/>
  <c r="G74" i="5"/>
  <c r="G89" i="5"/>
  <c r="G104" i="5"/>
  <c r="G122" i="5"/>
  <c r="G137" i="5"/>
  <c r="G152" i="5"/>
  <c r="G170" i="5"/>
  <c r="G185" i="5"/>
  <c r="G200" i="5"/>
  <c r="G218" i="5"/>
  <c r="G233" i="5"/>
  <c r="G248" i="5"/>
  <c r="G266" i="5"/>
  <c r="G281" i="5"/>
  <c r="G296" i="5"/>
  <c r="G314" i="5"/>
  <c r="G329" i="5"/>
  <c r="G344" i="5"/>
  <c r="G362" i="5"/>
  <c r="G377" i="5"/>
  <c r="G392" i="5"/>
  <c r="G410" i="5"/>
  <c r="G425" i="5"/>
  <c r="G440" i="5"/>
  <c r="G458" i="5"/>
  <c r="G473" i="5"/>
  <c r="G488" i="5"/>
  <c r="G6" i="5"/>
  <c r="G30" i="5"/>
  <c r="G51" i="5"/>
  <c r="G69" i="5"/>
  <c r="G93" i="5"/>
  <c r="G114" i="5"/>
  <c r="G135" i="5"/>
  <c r="G159" i="5"/>
  <c r="G177" i="5"/>
  <c r="G198" i="5"/>
  <c r="G222" i="5"/>
  <c r="G243" i="5"/>
  <c r="G261" i="5"/>
  <c r="G285" i="5"/>
  <c r="G306" i="5"/>
  <c r="G327" i="5"/>
  <c r="G351" i="5"/>
  <c r="G369" i="5"/>
  <c r="G390" i="5"/>
  <c r="G414" i="5"/>
  <c r="G435" i="5"/>
  <c r="G453" i="5"/>
  <c r="G477" i="5"/>
  <c r="G498" i="5"/>
  <c r="G31" i="5"/>
  <c r="G52" i="5"/>
  <c r="G70" i="5"/>
  <c r="G94" i="5"/>
  <c r="G115" i="5"/>
  <c r="G136" i="5"/>
  <c r="G160" i="5"/>
  <c r="G178" i="5"/>
  <c r="G199" i="5"/>
  <c r="G223" i="5"/>
  <c r="G244" i="5"/>
  <c r="G262" i="5"/>
  <c r="G286" i="5"/>
  <c r="G307" i="5"/>
  <c r="G328" i="5"/>
  <c r="G352" i="5"/>
  <c r="G370" i="5"/>
  <c r="G391" i="5"/>
  <c r="G415" i="5"/>
  <c r="G436" i="5"/>
  <c r="G454" i="5"/>
  <c r="G478" i="5"/>
  <c r="G499" i="5"/>
  <c r="E18" i="5"/>
  <c r="E40" i="5"/>
  <c r="E66" i="5"/>
  <c r="E88" i="5"/>
  <c r="E112" i="5"/>
  <c r="E134" i="5"/>
  <c r="E158" i="5"/>
  <c r="E182" i="5"/>
  <c r="E205" i="5"/>
  <c r="E221" i="5"/>
  <c r="E237" i="5"/>
  <c r="E255" i="5"/>
  <c r="E273" i="5"/>
  <c r="E291" i="5"/>
  <c r="E307" i="5"/>
  <c r="E325" i="5"/>
  <c r="E341" i="5"/>
  <c r="E361" i="5"/>
  <c r="E377" i="5"/>
  <c r="E393" i="5"/>
  <c r="E411" i="5"/>
  <c r="E427" i="5"/>
  <c r="E447" i="5"/>
  <c r="E463" i="5"/>
  <c r="E481" i="5"/>
  <c r="E496" i="5"/>
  <c r="E206" i="5"/>
  <c r="E275" i="5"/>
  <c r="E308" i="5"/>
  <c r="E344" i="5"/>
  <c r="E378" i="5"/>
  <c r="E395" i="5"/>
  <c r="E431" i="5"/>
  <c r="E464" i="5"/>
  <c r="E482" i="5"/>
  <c r="G15" i="5"/>
  <c r="G117" i="5"/>
  <c r="G207" i="5"/>
  <c r="G270" i="5"/>
  <c r="G309" i="5"/>
  <c r="G354" i="5"/>
  <c r="G399" i="5"/>
  <c r="G438" i="5"/>
  <c r="G483" i="5"/>
  <c r="G34" i="5"/>
  <c r="G439" i="5"/>
  <c r="E71" i="5"/>
  <c r="E143" i="5"/>
  <c r="E208" i="5"/>
  <c r="E278" i="5"/>
  <c r="E330" i="5"/>
  <c r="E364" i="5"/>
  <c r="E380" i="5"/>
  <c r="E416" i="5"/>
  <c r="E450" i="5"/>
  <c r="E484" i="5"/>
  <c r="E499" i="5"/>
  <c r="G38" i="5"/>
  <c r="G62" i="5"/>
  <c r="G101" i="5"/>
  <c r="G146" i="5"/>
  <c r="G188" i="5"/>
  <c r="G230" i="5"/>
  <c r="G272" i="5"/>
  <c r="G317" i="5"/>
  <c r="G356" i="5"/>
  <c r="G401" i="5"/>
  <c r="G446" i="5"/>
  <c r="G485" i="5"/>
  <c r="G14" i="5"/>
  <c r="G32" i="5"/>
  <c r="G53" i="5"/>
  <c r="G77" i="5"/>
  <c r="G98" i="5"/>
  <c r="G116" i="5"/>
  <c r="G140" i="5"/>
  <c r="G161" i="5"/>
  <c r="G182" i="5"/>
  <c r="G206" i="5"/>
  <c r="G224" i="5"/>
  <c r="G245" i="5"/>
  <c r="G269" i="5"/>
  <c r="G290" i="5"/>
  <c r="G308" i="5"/>
  <c r="G332" i="5"/>
  <c r="G353" i="5"/>
  <c r="G374" i="5"/>
  <c r="G398" i="5"/>
  <c r="G416" i="5"/>
  <c r="G437" i="5"/>
  <c r="G461" i="5"/>
  <c r="G482" i="5"/>
  <c r="G500" i="5"/>
  <c r="E20" i="5"/>
  <c r="E47" i="5"/>
  <c r="E68" i="5"/>
  <c r="E92" i="5"/>
  <c r="E113" i="5"/>
  <c r="E135" i="5"/>
  <c r="E161" i="5"/>
  <c r="E183" i="5"/>
  <c r="E222" i="5"/>
  <c r="E239" i="5"/>
  <c r="E258" i="5"/>
  <c r="E292" i="5"/>
  <c r="E326" i="5"/>
  <c r="E362" i="5"/>
  <c r="E412" i="5"/>
  <c r="E448" i="5"/>
  <c r="E497" i="5"/>
  <c r="G33" i="5"/>
  <c r="G54" i="5"/>
  <c r="G78" i="5"/>
  <c r="G99" i="5"/>
  <c r="G141" i="5"/>
  <c r="G162" i="5"/>
  <c r="G183" i="5"/>
  <c r="G225" i="5"/>
  <c r="G246" i="5"/>
  <c r="G291" i="5"/>
  <c r="G333" i="5"/>
  <c r="G375" i="5"/>
  <c r="G417" i="5"/>
  <c r="G462" i="5"/>
  <c r="G501" i="5"/>
  <c r="E21" i="5"/>
  <c r="E49" i="5"/>
  <c r="E69" i="5"/>
  <c r="E93" i="5"/>
  <c r="E114" i="5"/>
  <c r="E136" i="5"/>
  <c r="E162" i="5"/>
  <c r="E184" i="5"/>
  <c r="E207" i="5"/>
  <c r="E223" i="5"/>
  <c r="E241" i="5"/>
  <c r="E259" i="5"/>
  <c r="E277" i="5"/>
  <c r="E293" i="5"/>
  <c r="E309" i="5"/>
  <c r="E327" i="5"/>
  <c r="E345" i="5"/>
  <c r="E363" i="5"/>
  <c r="E379" i="5"/>
  <c r="E397" i="5"/>
  <c r="E413" i="5"/>
  <c r="E433" i="5"/>
  <c r="E449" i="5"/>
  <c r="E465" i="5"/>
  <c r="E483" i="5"/>
  <c r="E498" i="5"/>
  <c r="G16" i="5"/>
  <c r="G55" i="5"/>
  <c r="G79" i="5"/>
  <c r="G100" i="5"/>
  <c r="G118" i="5"/>
  <c r="G142" i="5"/>
  <c r="G163" i="5"/>
  <c r="G184" i="5"/>
  <c r="G208" i="5"/>
  <c r="G226" i="5"/>
  <c r="G247" i="5"/>
  <c r="G271" i="5"/>
  <c r="G292" i="5"/>
  <c r="G310" i="5"/>
  <c r="G334" i="5"/>
  <c r="G355" i="5"/>
  <c r="G376" i="5"/>
  <c r="G400" i="5"/>
  <c r="G418" i="5"/>
  <c r="G463" i="5"/>
  <c r="G484" i="5"/>
  <c r="G502" i="5"/>
  <c r="E28" i="5"/>
  <c r="E50" i="5"/>
  <c r="E95" i="5"/>
  <c r="E116" i="5"/>
  <c r="E164" i="5"/>
  <c r="E188" i="5"/>
  <c r="E224" i="5"/>
  <c r="E244" i="5"/>
  <c r="E260" i="5"/>
  <c r="E294" i="5"/>
  <c r="E311" i="5"/>
  <c r="E347" i="5"/>
  <c r="E398" i="5"/>
  <c r="E434" i="5"/>
  <c r="E467" i="5"/>
  <c r="G17" i="5"/>
  <c r="G80" i="5"/>
  <c r="G125" i="5"/>
  <c r="G164" i="5"/>
  <c r="G209" i="5"/>
  <c r="G254" i="5"/>
  <c r="G293" i="5"/>
  <c r="G338" i="5"/>
  <c r="G380" i="5"/>
  <c r="G422" i="5"/>
  <c r="G46" i="5"/>
  <c r="G50" i="5"/>
  <c r="G92" i="5"/>
  <c r="G134" i="5"/>
  <c r="G176" i="5"/>
  <c r="G221" i="5"/>
  <c r="G260" i="5"/>
  <c r="G305" i="5"/>
  <c r="G350" i="5"/>
  <c r="G389" i="5"/>
  <c r="G434" i="5"/>
  <c r="G472" i="5"/>
  <c r="F10" i="5"/>
  <c r="I11" i="5" s="1"/>
  <c r="E35" i="5"/>
  <c r="E73" i="5"/>
  <c r="E104" i="5"/>
  <c r="E145" i="5"/>
  <c r="E173" i="5"/>
  <c r="E209" i="5"/>
  <c r="E233" i="5"/>
  <c r="E261" i="5"/>
  <c r="E283" i="5"/>
  <c r="E313" i="5"/>
  <c r="E337" i="5"/>
  <c r="E365" i="5"/>
  <c r="E389" i="5"/>
  <c r="E417" i="5"/>
  <c r="E439" i="5"/>
  <c r="E469" i="5"/>
  <c r="E491" i="5"/>
  <c r="E76" i="5"/>
  <c r="E174" i="5"/>
  <c r="E234" i="5"/>
  <c r="E263" i="5"/>
  <c r="E316" i="5"/>
  <c r="E338" i="5"/>
  <c r="E390" i="5"/>
  <c r="E440" i="5"/>
  <c r="E470" i="5"/>
  <c r="E493" i="5"/>
  <c r="G19" i="5"/>
  <c r="G232" i="5"/>
  <c r="G358" i="5"/>
  <c r="G448" i="5"/>
  <c r="E8" i="5"/>
  <c r="E77" i="5"/>
  <c r="E147" i="5"/>
  <c r="E211" i="5"/>
  <c r="E265" i="5"/>
  <c r="E289" i="5"/>
  <c r="E317" i="5"/>
  <c r="E339" i="5"/>
  <c r="E391" i="5"/>
  <c r="E421" i="5"/>
  <c r="E471" i="5"/>
  <c r="G20" i="5"/>
  <c r="G194" i="5"/>
  <c r="G320" i="5"/>
  <c r="G404" i="5"/>
  <c r="G487" i="5"/>
  <c r="E39" i="5"/>
  <c r="E111" i="5"/>
  <c r="E181" i="5"/>
  <c r="E236" i="5"/>
  <c r="E266" i="5"/>
  <c r="E318" i="5"/>
  <c r="E368" i="5"/>
  <c r="E422" i="5"/>
  <c r="E474" i="5"/>
  <c r="G21" i="5"/>
  <c r="G150" i="5"/>
  <c r="G237" i="5"/>
  <c r="G321" i="5"/>
  <c r="G405" i="5"/>
  <c r="G494" i="5"/>
  <c r="E14" i="5"/>
  <c r="E80" i="5"/>
  <c r="E149" i="5"/>
  <c r="E217" i="5"/>
  <c r="E267" i="5"/>
  <c r="E319" i="5"/>
  <c r="E369" i="5"/>
  <c r="E423" i="5"/>
  <c r="E475" i="5"/>
  <c r="G67" i="5"/>
  <c r="G112" i="5"/>
  <c r="G196" i="5"/>
  <c r="G280" i="5"/>
  <c r="G367" i="5"/>
  <c r="G451" i="5"/>
  <c r="E15" i="5"/>
  <c r="E85" i="5"/>
  <c r="E150" i="5"/>
  <c r="E191" i="5"/>
  <c r="E246" i="5"/>
  <c r="E296" i="5"/>
  <c r="E350" i="5"/>
  <c r="E402" i="5"/>
  <c r="E424" i="5"/>
  <c r="E476" i="5"/>
  <c r="G68" i="5"/>
  <c r="G113" i="5"/>
  <c r="G197" i="5"/>
  <c r="G284" i="5"/>
  <c r="G368" i="5"/>
  <c r="G452" i="5"/>
  <c r="E53" i="5"/>
  <c r="E86" i="5"/>
  <c r="E152" i="5"/>
  <c r="E219" i="5"/>
  <c r="E269" i="5"/>
  <c r="E321" i="5"/>
  <c r="E375" i="5"/>
  <c r="E425" i="5"/>
  <c r="E477" i="5"/>
  <c r="E503" i="5"/>
  <c r="G39" i="5"/>
  <c r="G210" i="5"/>
  <c r="G294" i="5"/>
  <c r="G381" i="5"/>
  <c r="G464" i="5"/>
  <c r="E54" i="5"/>
  <c r="E126" i="5"/>
  <c r="E194" i="5"/>
  <c r="E248" i="5"/>
  <c r="G18" i="5"/>
  <c r="G63" i="5"/>
  <c r="G102" i="5"/>
  <c r="G147" i="5"/>
  <c r="G189" i="5"/>
  <c r="G231" i="5"/>
  <c r="G273" i="5"/>
  <c r="G318" i="5"/>
  <c r="G357" i="5"/>
  <c r="G402" i="5"/>
  <c r="G447" i="5"/>
  <c r="G476" i="5"/>
  <c r="E6" i="5"/>
  <c r="E37" i="5"/>
  <c r="E109" i="5"/>
  <c r="E146" i="5"/>
  <c r="E210" i="5"/>
  <c r="E287" i="5"/>
  <c r="E366" i="5"/>
  <c r="E419" i="5"/>
  <c r="G64" i="5"/>
  <c r="G103" i="5"/>
  <c r="G148" i="5"/>
  <c r="G190" i="5"/>
  <c r="G274" i="5"/>
  <c r="G319" i="5"/>
  <c r="G403" i="5"/>
  <c r="G486" i="5"/>
  <c r="E38" i="5"/>
  <c r="E110" i="5"/>
  <c r="E176" i="5"/>
  <c r="E235" i="5"/>
  <c r="E367" i="5"/>
  <c r="E441" i="5"/>
  <c r="E494" i="5"/>
  <c r="G65" i="5"/>
  <c r="G110" i="5"/>
  <c r="G149" i="5"/>
  <c r="G236" i="5"/>
  <c r="G278" i="5"/>
  <c r="G365" i="5"/>
  <c r="G449" i="5"/>
  <c r="E13" i="5"/>
  <c r="E78" i="5"/>
  <c r="E148" i="5"/>
  <c r="E215" i="5"/>
  <c r="E290" i="5"/>
  <c r="E340" i="5"/>
  <c r="E392" i="5"/>
  <c r="E446" i="5"/>
  <c r="E495" i="5"/>
  <c r="G66" i="5"/>
  <c r="G111" i="5"/>
  <c r="G195" i="5"/>
  <c r="G279" i="5"/>
  <c r="G366" i="5"/>
  <c r="G450" i="5"/>
  <c r="E51" i="5"/>
  <c r="E117" i="5"/>
  <c r="E189" i="5"/>
  <c r="E245" i="5"/>
  <c r="E295" i="5"/>
  <c r="E349" i="5"/>
  <c r="E399" i="5"/>
  <c r="E451" i="5"/>
  <c r="E500" i="5"/>
  <c r="G22" i="5"/>
  <c r="G151" i="5"/>
  <c r="G238" i="5"/>
  <c r="G322" i="5"/>
  <c r="G406" i="5"/>
  <c r="G495" i="5"/>
  <c r="E52" i="5"/>
  <c r="E124" i="5"/>
  <c r="E218" i="5"/>
  <c r="E268" i="5"/>
  <c r="E320" i="5"/>
  <c r="E374" i="5"/>
  <c r="E452" i="5"/>
  <c r="E502" i="5"/>
  <c r="G29" i="5"/>
  <c r="G158" i="5"/>
  <c r="G242" i="5"/>
  <c r="G326" i="5"/>
  <c r="G413" i="5"/>
  <c r="G496" i="5"/>
  <c r="E16" i="5"/>
  <c r="E125" i="5"/>
  <c r="E193" i="5"/>
  <c r="E247" i="5"/>
  <c r="E297" i="5"/>
  <c r="E351" i="5"/>
  <c r="E403" i="5"/>
  <c r="E453" i="5"/>
  <c r="G81" i="5"/>
  <c r="G126" i="5"/>
  <c r="G165" i="5"/>
  <c r="G255" i="5"/>
  <c r="G339" i="5"/>
  <c r="G423" i="5"/>
  <c r="G497" i="5"/>
  <c r="E17" i="5"/>
  <c r="E87" i="5"/>
  <c r="E157" i="5"/>
  <c r="E220" i="5"/>
  <c r="E272" i="5"/>
  <c r="E323" i="5"/>
  <c r="E352" i="5"/>
  <c r="G166" i="5"/>
  <c r="G295" i="5"/>
  <c r="G424" i="5"/>
  <c r="E61" i="5"/>
  <c r="E167" i="5"/>
  <c r="E251" i="5"/>
  <c r="E331" i="5"/>
  <c r="E388" i="5"/>
  <c r="E457" i="5"/>
  <c r="G40" i="5"/>
  <c r="G173" i="5"/>
  <c r="G302" i="5"/>
  <c r="G428" i="5"/>
  <c r="E62" i="5"/>
  <c r="E169" i="5"/>
  <c r="E253" i="5"/>
  <c r="E332" i="5"/>
  <c r="E404" i="5"/>
  <c r="E460" i="5"/>
  <c r="G44" i="5"/>
  <c r="G174" i="5"/>
  <c r="G303" i="5"/>
  <c r="G429" i="5"/>
  <c r="E65" i="5"/>
  <c r="E172" i="5"/>
  <c r="E254" i="5"/>
  <c r="E333" i="5"/>
  <c r="E405" i="5"/>
  <c r="E461" i="5"/>
  <c r="G45" i="5"/>
  <c r="G175" i="5"/>
  <c r="G304" i="5"/>
  <c r="G430" i="5"/>
  <c r="E97" i="5"/>
  <c r="E195" i="5"/>
  <c r="E279" i="5"/>
  <c r="E335" i="5"/>
  <c r="E407" i="5"/>
  <c r="E462" i="5"/>
  <c r="G82" i="5"/>
  <c r="G340" i="5"/>
  <c r="E98" i="5"/>
  <c r="E280" i="5"/>
  <c r="E409" i="5"/>
  <c r="G86" i="5"/>
  <c r="G341" i="5"/>
  <c r="E99" i="5"/>
  <c r="E200" i="5"/>
  <c r="E354" i="5"/>
  <c r="E485" i="5"/>
  <c r="G87" i="5"/>
  <c r="G342" i="5"/>
  <c r="E203" i="5"/>
  <c r="E355" i="5"/>
  <c r="E486" i="5"/>
  <c r="G214" i="5"/>
  <c r="G343" i="5"/>
  <c r="E231" i="5"/>
  <c r="G129" i="5"/>
  <c r="G258" i="5"/>
  <c r="G387" i="5"/>
  <c r="G11" i="5"/>
  <c r="F9" i="5"/>
  <c r="I10" i="5" s="1"/>
  <c r="E33" i="5"/>
  <c r="E133" i="5"/>
  <c r="E232" i="5"/>
  <c r="E305" i="5"/>
  <c r="E383" i="5"/>
  <c r="E438" i="5"/>
  <c r="G130" i="5"/>
  <c r="G259" i="5"/>
  <c r="G388" i="5"/>
  <c r="G12" i="5"/>
  <c r="E56" i="5"/>
  <c r="E165" i="5"/>
  <c r="E249" i="5"/>
  <c r="E306" i="5"/>
  <c r="E385" i="5"/>
  <c r="E455" i="5"/>
  <c r="G211" i="5"/>
  <c r="G465" i="5"/>
  <c r="E198" i="5"/>
  <c r="E353" i="5"/>
  <c r="E479" i="5"/>
  <c r="G212" i="5"/>
  <c r="G466" i="5"/>
  <c r="E281" i="5"/>
  <c r="E410" i="5"/>
  <c r="G213" i="5"/>
  <c r="G470" i="5"/>
  <c r="E102" i="5"/>
  <c r="E282" i="5"/>
  <c r="E426" i="5"/>
  <c r="G88" i="5"/>
  <c r="G471" i="5"/>
  <c r="E29" i="5"/>
  <c r="E128" i="5"/>
  <c r="E225" i="5"/>
  <c r="E302" i="5"/>
  <c r="E359" i="5"/>
  <c r="E435" i="5"/>
  <c r="E488" i="5"/>
  <c r="G127" i="5"/>
  <c r="G256" i="5"/>
  <c r="G382" i="5"/>
  <c r="G9" i="5"/>
  <c r="F4" i="5"/>
  <c r="I5" i="5" s="1"/>
  <c r="E30" i="5"/>
  <c r="E129" i="5"/>
  <c r="E230" i="5"/>
  <c r="E303" i="5"/>
  <c r="E376" i="5"/>
  <c r="E436" i="5"/>
  <c r="E489" i="5"/>
  <c r="G128" i="5"/>
  <c r="G257" i="5"/>
  <c r="G386" i="5"/>
  <c r="G10" i="5"/>
  <c r="F7" i="5"/>
  <c r="I8" i="5" s="1"/>
  <c r="E32" i="5"/>
  <c r="E131" i="5"/>
  <c r="E304" i="5"/>
  <c r="E381" i="5"/>
  <c r="E437" i="5"/>
  <c r="E360" i="5"/>
  <c r="E216" i="5"/>
  <c r="E72" i="5"/>
  <c r="E358" i="5"/>
  <c r="E214" i="5"/>
  <c r="E70" i="5"/>
  <c r="F5" i="5"/>
  <c r="I6" i="5" s="1"/>
  <c r="E67" i="5"/>
  <c r="E492" i="5"/>
  <c r="E348" i="5"/>
  <c r="E204" i="5"/>
  <c r="E60" i="5"/>
  <c r="E490" i="5"/>
  <c r="E346" i="5"/>
  <c r="E202" i="5"/>
  <c r="E58" i="5"/>
  <c r="E199" i="5"/>
  <c r="E55" i="5"/>
  <c r="E480" i="5"/>
  <c r="E336" i="5"/>
  <c r="E192" i="5"/>
  <c r="E48" i="5"/>
  <c r="E478" i="5"/>
  <c r="E334" i="5"/>
  <c r="E190" i="5"/>
  <c r="E46" i="5"/>
  <c r="E187" i="5"/>
  <c r="E43" i="5"/>
  <c r="E180" i="5"/>
  <c r="E36" i="5"/>
  <c r="E322" i="5"/>
  <c r="E175" i="5"/>
  <c r="E312" i="5"/>
  <c r="E310" i="5"/>
  <c r="E22" i="5"/>
  <c r="E444" i="5"/>
  <c r="E298" i="5"/>
  <c r="E7" i="5"/>
  <c r="E144" i="5"/>
  <c r="E142" i="5"/>
  <c r="E139" i="5"/>
  <c r="E276" i="5"/>
  <c r="E274" i="5"/>
  <c r="E127" i="5"/>
  <c r="E264" i="5"/>
  <c r="E118" i="5"/>
  <c r="E115" i="5"/>
  <c r="E396" i="5"/>
  <c r="E394" i="5"/>
  <c r="E240" i="5"/>
  <c r="E238" i="5"/>
  <c r="E91" i="5"/>
  <c r="E324" i="5"/>
  <c r="E178" i="5"/>
  <c r="E31" i="5"/>
  <c r="E168" i="5"/>
  <c r="E454" i="5"/>
  <c r="E163" i="5"/>
  <c r="E300" i="5"/>
  <c r="E442" i="5"/>
  <c r="E10" i="5"/>
  <c r="E151" i="5"/>
  <c r="E288" i="5"/>
  <c r="E286" i="5"/>
  <c r="E132" i="5"/>
  <c r="E418" i="5"/>
  <c r="E408" i="5"/>
  <c r="E406" i="5"/>
  <c r="E108" i="5"/>
  <c r="E106" i="5"/>
  <c r="E103" i="5"/>
  <c r="E384" i="5"/>
  <c r="E94" i="5"/>
  <c r="E372" i="5"/>
  <c r="E228" i="5"/>
  <c r="E84" i="5"/>
  <c r="F8" i="5"/>
  <c r="I9" i="5" s="1"/>
  <c r="E370" i="5"/>
  <c r="E226" i="5"/>
  <c r="E82" i="5"/>
  <c r="F6" i="5"/>
  <c r="I7" i="5" s="1"/>
  <c r="E79" i="5"/>
  <c r="E468" i="5"/>
  <c r="E466" i="5"/>
  <c r="E34" i="5"/>
  <c r="E456" i="5"/>
  <c r="E24" i="5"/>
  <c r="E166" i="5"/>
  <c r="E19" i="5"/>
  <c r="E156" i="5"/>
  <c r="E12" i="5"/>
  <c r="E154" i="5"/>
  <c r="E432" i="5"/>
  <c r="E430" i="5"/>
  <c r="E420" i="5"/>
  <c r="E130" i="5"/>
  <c r="E120" i="5"/>
  <c r="E262" i="5"/>
  <c r="E252" i="5"/>
  <c r="E250" i="5"/>
  <c r="E96" i="5"/>
  <c r="E382" i="5"/>
  <c r="J3" i="5"/>
  <c r="J19" i="5"/>
  <c r="J290" i="5"/>
  <c r="J362" i="5"/>
  <c r="J386" i="5"/>
  <c r="J410" i="5"/>
  <c r="J434" i="5"/>
  <c r="J74" i="5"/>
  <c r="J98" i="5"/>
  <c r="J266" i="5"/>
  <c r="J458" i="5"/>
  <c r="J242" i="5"/>
  <c r="J170" i="5"/>
  <c r="J146" i="5"/>
  <c r="J122" i="5"/>
  <c r="J338" i="5"/>
  <c r="J50" i="5"/>
  <c r="J314" i="5"/>
  <c r="J26" i="5"/>
  <c r="J218" i="5"/>
  <c r="J482" i="5"/>
  <c r="J194" i="5"/>
  <c r="J433" i="5"/>
  <c r="J25" i="5"/>
  <c r="J456" i="5"/>
  <c r="J432" i="5"/>
  <c r="J408" i="5"/>
  <c r="J384" i="5"/>
  <c r="J336" i="5"/>
  <c r="J312" i="5"/>
  <c r="J288" i="5"/>
  <c r="J264" i="5"/>
  <c r="J216" i="5"/>
  <c r="J192" i="5"/>
  <c r="J168" i="5"/>
  <c r="J144" i="5"/>
  <c r="J120" i="5"/>
  <c r="J96" i="5"/>
  <c r="J72" i="5"/>
  <c r="J24" i="5"/>
  <c r="J503" i="5"/>
  <c r="J455" i="5"/>
  <c r="J407" i="5"/>
  <c r="J359" i="5"/>
  <c r="J311" i="5"/>
  <c r="J287" i="5"/>
  <c r="J239" i="5"/>
  <c r="J191" i="5"/>
  <c r="J143" i="5"/>
  <c r="J95" i="5"/>
  <c r="J47" i="5"/>
  <c r="J478" i="5"/>
  <c r="J430" i="5"/>
  <c r="J406" i="5"/>
  <c r="J358" i="5"/>
  <c r="J310" i="5"/>
  <c r="J262" i="5"/>
  <c r="J214" i="5"/>
  <c r="J166" i="5"/>
  <c r="J118" i="5"/>
  <c r="J70" i="5"/>
  <c r="J46" i="5"/>
  <c r="J499" i="5"/>
  <c r="J475" i="5"/>
  <c r="J451" i="5"/>
  <c r="J427" i="5"/>
  <c r="J403" i="5"/>
  <c r="J379" i="5"/>
  <c r="J355" i="5"/>
  <c r="J331" i="5"/>
  <c r="J307" i="5"/>
  <c r="J283" i="5"/>
  <c r="J259" i="5"/>
  <c r="J235" i="5"/>
  <c r="J211" i="5"/>
  <c r="J187" i="5"/>
  <c r="J163" i="5"/>
  <c r="J139" i="5"/>
  <c r="J115" i="5"/>
  <c r="J91" i="5"/>
  <c r="J67" i="5"/>
  <c r="J43" i="5"/>
  <c r="J15" i="5"/>
  <c r="J27" i="5"/>
  <c r="J39" i="5"/>
  <c r="J51" i="5"/>
  <c r="J63" i="5"/>
  <c r="J75" i="5"/>
  <c r="J87" i="5"/>
  <c r="J99" i="5"/>
  <c r="J111" i="5"/>
  <c r="J123" i="5"/>
  <c r="J135" i="5"/>
  <c r="J147" i="5"/>
  <c r="J159" i="5"/>
  <c r="J171" i="5"/>
  <c r="J183" i="5"/>
  <c r="J195" i="5"/>
  <c r="J207" i="5"/>
  <c r="J219" i="5"/>
  <c r="J231" i="5"/>
  <c r="J243" i="5"/>
  <c r="J255" i="5"/>
  <c r="J267" i="5"/>
  <c r="J279" i="5"/>
  <c r="J291" i="5"/>
  <c r="J303" i="5"/>
  <c r="J315" i="5"/>
  <c r="J327" i="5"/>
  <c r="J339" i="5"/>
  <c r="J351" i="5"/>
  <c r="J363" i="5"/>
  <c r="J375" i="5"/>
  <c r="J387" i="5"/>
  <c r="J399" i="5"/>
  <c r="J411" i="5"/>
  <c r="J423" i="5"/>
  <c r="J435" i="5"/>
  <c r="J447" i="5"/>
  <c r="J459" i="5"/>
  <c r="J471" i="5"/>
  <c r="J483" i="5"/>
  <c r="J495" i="5"/>
  <c r="J4" i="5"/>
  <c r="J16" i="5"/>
  <c r="J28" i="5"/>
  <c r="J40" i="5"/>
  <c r="J52" i="5"/>
  <c r="J64" i="5"/>
  <c r="J76" i="5"/>
  <c r="J88" i="5"/>
  <c r="J100" i="5"/>
  <c r="J112" i="5"/>
  <c r="J124" i="5"/>
  <c r="J136" i="5"/>
  <c r="J148" i="5"/>
  <c r="J160" i="5"/>
  <c r="J172" i="5"/>
  <c r="J184" i="5"/>
  <c r="J196" i="5"/>
  <c r="J208" i="5"/>
  <c r="J220" i="5"/>
  <c r="J232" i="5"/>
  <c r="J244" i="5"/>
  <c r="J256" i="5"/>
  <c r="J268" i="5"/>
  <c r="J280" i="5"/>
  <c r="J292" i="5"/>
  <c r="J304" i="5"/>
  <c r="J316" i="5"/>
  <c r="J328" i="5"/>
  <c r="J340" i="5"/>
  <c r="J352" i="5"/>
  <c r="J364" i="5"/>
  <c r="J376" i="5"/>
  <c r="J388" i="5"/>
  <c r="J400" i="5"/>
  <c r="J412" i="5"/>
  <c r="J424" i="5"/>
  <c r="J436" i="5"/>
  <c r="J448" i="5"/>
  <c r="J460" i="5"/>
  <c r="J472" i="5"/>
  <c r="J484" i="5"/>
  <c r="J496" i="5"/>
  <c r="J5" i="5"/>
  <c r="J17" i="5"/>
  <c r="J29" i="5"/>
  <c r="J41" i="5"/>
  <c r="J53" i="5"/>
  <c r="J65" i="5"/>
  <c r="J77" i="5"/>
  <c r="J89" i="5"/>
  <c r="J101" i="5"/>
  <c r="J113" i="5"/>
  <c r="J125" i="5"/>
  <c r="J137" i="5"/>
  <c r="J149" i="5"/>
  <c r="J161" i="5"/>
  <c r="J173" i="5"/>
  <c r="J185" i="5"/>
  <c r="J197" i="5"/>
  <c r="J209" i="5"/>
  <c r="J221" i="5"/>
  <c r="J233" i="5"/>
  <c r="J245" i="5"/>
  <c r="J257" i="5"/>
  <c r="J269" i="5"/>
  <c r="J281" i="5"/>
  <c r="J293" i="5"/>
  <c r="J305" i="5"/>
  <c r="J317" i="5"/>
  <c r="J329" i="5"/>
  <c r="J341" i="5"/>
  <c r="J353" i="5"/>
  <c r="J365" i="5"/>
  <c r="J377" i="5"/>
  <c r="J389" i="5"/>
  <c r="J401" i="5"/>
  <c r="J413" i="5"/>
  <c r="J425" i="5"/>
  <c r="J437" i="5"/>
  <c r="J449" i="5"/>
  <c r="J461" i="5"/>
  <c r="J473" i="5"/>
  <c r="J485" i="5"/>
  <c r="J497" i="5"/>
  <c r="J6" i="5"/>
  <c r="J18" i="5"/>
  <c r="J30" i="5"/>
  <c r="J42" i="5"/>
  <c r="J54" i="5"/>
  <c r="J66" i="5"/>
  <c r="J78" i="5"/>
  <c r="J90" i="5"/>
  <c r="J102" i="5"/>
  <c r="J114" i="5"/>
  <c r="J126" i="5"/>
  <c r="J138" i="5"/>
  <c r="J150" i="5"/>
  <c r="J162" i="5"/>
  <c r="J174" i="5"/>
  <c r="J186" i="5"/>
  <c r="J198" i="5"/>
  <c r="J210" i="5"/>
  <c r="J222" i="5"/>
  <c r="J234" i="5"/>
  <c r="J246" i="5"/>
  <c r="J258" i="5"/>
  <c r="J270" i="5"/>
  <c r="J282" i="5"/>
  <c r="J294" i="5"/>
  <c r="J306" i="5"/>
  <c r="J318" i="5"/>
  <c r="J330" i="5"/>
  <c r="J342" i="5"/>
  <c r="J354" i="5"/>
  <c r="J366" i="5"/>
  <c r="J378" i="5"/>
  <c r="J390" i="5"/>
  <c r="J402" i="5"/>
  <c r="J414" i="5"/>
  <c r="J426" i="5"/>
  <c r="J438" i="5"/>
  <c r="J450" i="5"/>
  <c r="J462" i="5"/>
  <c r="J474" i="5"/>
  <c r="J486" i="5"/>
  <c r="J498" i="5"/>
  <c r="J8" i="5"/>
  <c r="J20" i="5"/>
  <c r="J32" i="5"/>
  <c r="J44" i="5"/>
  <c r="J56" i="5"/>
  <c r="J68" i="5"/>
  <c r="J80" i="5"/>
  <c r="J92" i="5"/>
  <c r="J104" i="5"/>
  <c r="J116" i="5"/>
  <c r="J128" i="5"/>
  <c r="J140" i="5"/>
  <c r="J152" i="5"/>
  <c r="J164" i="5"/>
  <c r="J176" i="5"/>
  <c r="J188" i="5"/>
  <c r="J200" i="5"/>
  <c r="J212" i="5"/>
  <c r="J224" i="5"/>
  <c r="J236" i="5"/>
  <c r="J248" i="5"/>
  <c r="J260" i="5"/>
  <c r="J272" i="5"/>
  <c r="J284" i="5"/>
  <c r="J296" i="5"/>
  <c r="J308" i="5"/>
  <c r="J320" i="5"/>
  <c r="J332" i="5"/>
  <c r="J344" i="5"/>
  <c r="J356" i="5"/>
  <c r="J368" i="5"/>
  <c r="J380" i="5"/>
  <c r="J392" i="5"/>
  <c r="J404" i="5"/>
  <c r="J416" i="5"/>
  <c r="J428" i="5"/>
  <c r="J440" i="5"/>
  <c r="J452" i="5"/>
  <c r="J464" i="5"/>
  <c r="J476" i="5"/>
  <c r="J488" i="5"/>
  <c r="J500" i="5"/>
  <c r="J9" i="5"/>
  <c r="J21" i="5"/>
  <c r="J33" i="5"/>
  <c r="J45" i="5"/>
  <c r="J57" i="5"/>
  <c r="J69" i="5"/>
  <c r="J81" i="5"/>
  <c r="J93" i="5"/>
  <c r="J105" i="5"/>
  <c r="J117" i="5"/>
  <c r="J129" i="5"/>
  <c r="J141" i="5"/>
  <c r="J153" i="5"/>
  <c r="J165" i="5"/>
  <c r="J177" i="5"/>
  <c r="J189" i="5"/>
  <c r="J201" i="5"/>
  <c r="J213" i="5"/>
  <c r="J225" i="5"/>
  <c r="J237" i="5"/>
  <c r="J249" i="5"/>
  <c r="J261" i="5"/>
  <c r="J273" i="5"/>
  <c r="J285" i="5"/>
  <c r="J297" i="5"/>
  <c r="J309" i="5"/>
  <c r="J321" i="5"/>
  <c r="J333" i="5"/>
  <c r="J345" i="5"/>
  <c r="J357" i="5"/>
  <c r="J369" i="5"/>
  <c r="J381" i="5"/>
  <c r="J393" i="5"/>
  <c r="J405" i="5"/>
  <c r="J417" i="5"/>
  <c r="J429" i="5"/>
  <c r="J441" i="5"/>
  <c r="J453" i="5"/>
  <c r="J465" i="5"/>
  <c r="J477" i="5"/>
  <c r="J489" i="5"/>
  <c r="J501" i="5"/>
  <c r="J481" i="5"/>
  <c r="J457" i="5"/>
  <c r="J409" i="5"/>
  <c r="J385" i="5"/>
  <c r="J361" i="5"/>
  <c r="J337" i="5"/>
  <c r="J313" i="5"/>
  <c r="J289" i="5"/>
  <c r="J265" i="5"/>
  <c r="J241" i="5"/>
  <c r="J217" i="5"/>
  <c r="J193" i="5"/>
  <c r="J169" i="5"/>
  <c r="J145" i="5"/>
  <c r="J121" i="5"/>
  <c r="J97" i="5"/>
  <c r="J73" i="5"/>
  <c r="J49" i="5"/>
  <c r="J480" i="5"/>
  <c r="J360" i="5"/>
  <c r="J240" i="5"/>
  <c r="J48" i="5"/>
  <c r="J479" i="5"/>
  <c r="J431" i="5"/>
  <c r="J383" i="5"/>
  <c r="J335" i="5"/>
  <c r="J263" i="5"/>
  <c r="J215" i="5"/>
  <c r="J167" i="5"/>
  <c r="J119" i="5"/>
  <c r="J71" i="5"/>
  <c r="J23" i="5"/>
  <c r="J502" i="5"/>
  <c r="J454" i="5"/>
  <c r="J382" i="5"/>
  <c r="J334" i="5"/>
  <c r="J286" i="5"/>
  <c r="J238" i="5"/>
  <c r="J190" i="5"/>
  <c r="J142" i="5"/>
  <c r="J94" i="5"/>
  <c r="J22" i="5"/>
  <c r="J494" i="5"/>
  <c r="J470" i="5"/>
  <c r="J446" i="5"/>
  <c r="J422" i="5"/>
  <c r="J398" i="5"/>
  <c r="J374" i="5"/>
  <c r="J350" i="5"/>
  <c r="J326" i="5"/>
  <c r="J302" i="5"/>
  <c r="J278" i="5"/>
  <c r="J254" i="5"/>
  <c r="J230" i="5"/>
  <c r="J206" i="5"/>
  <c r="J182" i="5"/>
  <c r="J158" i="5"/>
  <c r="J134" i="5"/>
  <c r="J110" i="5"/>
  <c r="J86" i="5"/>
  <c r="J62" i="5"/>
  <c r="J38" i="5"/>
  <c r="J14" i="5"/>
  <c r="J469" i="5"/>
  <c r="J397" i="5"/>
  <c r="J325" i="5"/>
  <c r="J229" i="5"/>
  <c r="J133" i="5"/>
  <c r="J13" i="5"/>
  <c r="J468" i="5"/>
  <c r="J396" i="5"/>
  <c r="J324" i="5"/>
  <c r="J252" i="5"/>
  <c r="J180" i="5"/>
  <c r="J108" i="5"/>
  <c r="J60" i="5"/>
  <c r="J491" i="5"/>
  <c r="J467" i="5"/>
  <c r="J443" i="5"/>
  <c r="J419" i="5"/>
  <c r="J395" i="5"/>
  <c r="J371" i="5"/>
  <c r="J347" i="5"/>
  <c r="J323" i="5"/>
  <c r="J299" i="5"/>
  <c r="J275" i="5"/>
  <c r="J251" i="5"/>
  <c r="J227" i="5"/>
  <c r="J203" i="5"/>
  <c r="J179" i="5"/>
  <c r="J155" i="5"/>
  <c r="J131" i="5"/>
  <c r="J107" i="5"/>
  <c r="J83" i="5"/>
  <c r="J59" i="5"/>
  <c r="J35" i="5"/>
  <c r="J11" i="5"/>
  <c r="J445" i="5"/>
  <c r="J373" i="5"/>
  <c r="J301" i="5"/>
  <c r="J253" i="5"/>
  <c r="J181" i="5"/>
  <c r="J109" i="5"/>
  <c r="J61" i="5"/>
  <c r="J420" i="5"/>
  <c r="J348" i="5"/>
  <c r="J276" i="5"/>
  <c r="J204" i="5"/>
  <c r="J132" i="5"/>
  <c r="J12" i="5"/>
  <c r="J490" i="5"/>
  <c r="J466" i="5"/>
  <c r="J442" i="5"/>
  <c r="J418" i="5"/>
  <c r="J394" i="5"/>
  <c r="J370" i="5"/>
  <c r="J346" i="5"/>
  <c r="J322" i="5"/>
  <c r="J298" i="5"/>
  <c r="J274" i="5"/>
  <c r="J250" i="5"/>
  <c r="J226" i="5"/>
  <c r="J202" i="5"/>
  <c r="J178" i="5"/>
  <c r="J154" i="5"/>
  <c r="J130" i="5"/>
  <c r="J106" i="5"/>
  <c r="J82" i="5"/>
  <c r="J58" i="5"/>
  <c r="J34" i="5"/>
  <c r="J10" i="5"/>
  <c r="J493" i="5"/>
  <c r="J421" i="5"/>
  <c r="J349" i="5"/>
  <c r="J277" i="5"/>
  <c r="J205" i="5"/>
  <c r="J157" i="5"/>
  <c r="J85" i="5"/>
  <c r="J37" i="5"/>
  <c r="J492" i="5"/>
  <c r="J444" i="5"/>
  <c r="J372" i="5"/>
  <c r="J300" i="5"/>
  <c r="J228" i="5"/>
  <c r="J156" i="5"/>
  <c r="J84" i="5"/>
  <c r="J36" i="5"/>
  <c r="J487" i="5"/>
  <c r="J463" i="5"/>
  <c r="J439" i="5"/>
  <c r="J415" i="5"/>
  <c r="J391" i="5"/>
  <c r="J367" i="5"/>
  <c r="J343" i="5"/>
  <c r="J319" i="5"/>
  <c r="J295" i="5"/>
  <c r="J271" i="5"/>
  <c r="J247" i="5"/>
  <c r="J223" i="5"/>
  <c r="J199" i="5"/>
  <c r="J175" i="5"/>
  <c r="J151" i="5"/>
  <c r="J127" i="5"/>
  <c r="J103" i="5"/>
  <c r="J79" i="5"/>
  <c r="J55" i="5"/>
  <c r="J31" i="5"/>
  <c r="J7" i="5"/>
  <c r="R11" i="5"/>
  <c r="T11" i="5" s="1"/>
  <c r="R63" i="5"/>
  <c r="T63" i="5" s="1"/>
  <c r="R107" i="5"/>
  <c r="T107" i="5" s="1"/>
  <c r="S95" i="5"/>
  <c r="R95" i="5" s="1"/>
  <c r="T95" i="5" s="1"/>
  <c r="R131" i="5"/>
  <c r="T131" i="5" s="1"/>
  <c r="R75" i="5"/>
  <c r="T75" i="5" s="1"/>
  <c r="R35" i="5"/>
  <c r="T35" i="5" s="1"/>
  <c r="R5" i="5"/>
  <c r="S5" i="5"/>
  <c r="R151" i="5"/>
  <c r="T151" i="5" s="1"/>
  <c r="S139" i="5"/>
  <c r="R139" i="5" s="1"/>
  <c r="T139" i="5" s="1"/>
  <c r="S127" i="5"/>
  <c r="R127" i="5" s="1"/>
  <c r="T127" i="5" s="1"/>
  <c r="S115" i="5"/>
  <c r="R115" i="5" s="1"/>
  <c r="T115" i="5" s="1"/>
  <c r="S103" i="5"/>
  <c r="R103" i="5" s="1"/>
  <c r="T103" i="5" s="1"/>
  <c r="R91" i="5"/>
  <c r="T91" i="5" s="1"/>
  <c r="S79" i="5"/>
  <c r="R79" i="5" s="1"/>
  <c r="T79" i="5" s="1"/>
  <c r="S67" i="5"/>
  <c r="R67" i="5" s="1"/>
  <c r="T67" i="5" s="1"/>
  <c r="S55" i="5"/>
  <c r="R55" i="5" s="1"/>
  <c r="T55" i="5" s="1"/>
  <c r="S43" i="5"/>
  <c r="R43" i="5" s="1"/>
  <c r="T43" i="5" s="1"/>
  <c r="S31" i="5"/>
  <c r="R31" i="5" s="1"/>
  <c r="T31" i="5" s="1"/>
  <c r="R19" i="5"/>
  <c r="T19" i="5" s="1"/>
  <c r="S30" i="5"/>
  <c r="R30" i="5" s="1"/>
  <c r="T30" i="5" s="1"/>
  <c r="S18" i="5"/>
  <c r="R18" i="5" s="1"/>
  <c r="T18" i="5" s="1"/>
  <c r="R6" i="5"/>
  <c r="S6" i="5"/>
  <c r="S99" i="5"/>
  <c r="R99" i="5" s="1"/>
  <c r="T99" i="5" s="1"/>
  <c r="S15" i="5"/>
  <c r="R15" i="5" s="1"/>
  <c r="T15" i="5" s="1"/>
  <c r="S4" i="5"/>
  <c r="T4" i="5" s="1"/>
  <c r="S3" i="5"/>
  <c r="T3" i="5" s="1"/>
  <c r="S39" i="5"/>
  <c r="R39" i="5" s="1"/>
  <c r="T39" i="5" s="1"/>
  <c r="S111" i="5"/>
  <c r="R111" i="5" s="1"/>
  <c r="T111" i="5" s="1"/>
  <c r="S51" i="5"/>
  <c r="R51" i="5" s="1"/>
  <c r="T51" i="5" s="1"/>
  <c r="S147" i="5"/>
  <c r="R147" i="5" s="1"/>
  <c r="T147" i="5" s="1"/>
  <c r="R27" i="5"/>
  <c r="T27" i="5" s="1"/>
  <c r="S87" i="5"/>
  <c r="R87" i="5" s="1"/>
  <c r="T87" i="5" s="1"/>
  <c r="S155" i="5"/>
  <c r="S119" i="5"/>
  <c r="R119" i="5" s="1"/>
  <c r="T119" i="5" s="1"/>
  <c r="S71" i="5"/>
  <c r="R71" i="5" s="1"/>
  <c r="T71" i="5" s="1"/>
  <c r="S154" i="5"/>
  <c r="R154" i="5" s="1"/>
  <c r="T154" i="5" s="1"/>
  <c r="X154" i="5"/>
  <c r="W156" i="5"/>
  <c r="L1" i="5" l="1"/>
  <c r="M9" i="5"/>
  <c r="B169" i="5"/>
  <c r="M84" i="5"/>
  <c r="M96" i="5"/>
  <c r="B76" i="5"/>
  <c r="M155" i="5"/>
  <c r="B63" i="5"/>
  <c r="M233" i="5"/>
  <c r="B285" i="5"/>
  <c r="M267" i="5"/>
  <c r="M117" i="5"/>
  <c r="M291" i="5"/>
  <c r="M131" i="5"/>
  <c r="B27" i="5"/>
  <c r="B225" i="5"/>
  <c r="M451" i="5"/>
  <c r="B183" i="5"/>
  <c r="M245" i="5"/>
  <c r="B369" i="5"/>
  <c r="M227" i="5"/>
  <c r="M361" i="5"/>
  <c r="M257" i="5"/>
  <c r="B417" i="5"/>
  <c r="M239" i="5"/>
  <c r="B441" i="5"/>
  <c r="B110" i="5"/>
  <c r="M481" i="5"/>
  <c r="M317" i="5"/>
  <c r="B108" i="5"/>
  <c r="M40" i="5"/>
  <c r="B18" i="5"/>
  <c r="M215" i="5"/>
  <c r="B388" i="5"/>
  <c r="M409" i="5"/>
  <c r="M269" i="5"/>
  <c r="B182" i="5"/>
  <c r="B64" i="5"/>
  <c r="B130" i="5"/>
  <c r="M108" i="5"/>
  <c r="M456" i="5"/>
  <c r="M303" i="5"/>
  <c r="M202" i="5"/>
  <c r="B15" i="5"/>
  <c r="M399" i="5"/>
  <c r="M93" i="5"/>
  <c r="M285" i="5"/>
  <c r="B408" i="5"/>
  <c r="B478" i="5"/>
  <c r="M338" i="5"/>
  <c r="B497" i="5"/>
  <c r="B255" i="5"/>
  <c r="M294" i="5"/>
  <c r="M120" i="5"/>
  <c r="B78" i="5"/>
  <c r="M154" i="5"/>
  <c r="M160" i="5"/>
  <c r="M144" i="5"/>
  <c r="B90" i="5"/>
  <c r="M198" i="5"/>
  <c r="B283" i="5"/>
  <c r="M168" i="5"/>
  <c r="M39" i="5"/>
  <c r="B32" i="5"/>
  <c r="M322" i="5"/>
  <c r="M42" i="5"/>
  <c r="M467" i="5"/>
  <c r="M157" i="5"/>
  <c r="B104" i="5"/>
  <c r="M466" i="5"/>
  <c r="M272" i="5"/>
  <c r="B26" i="5"/>
  <c r="M217" i="5"/>
  <c r="B186" i="5"/>
  <c r="M486" i="5"/>
  <c r="B109" i="5"/>
  <c r="M95" i="5"/>
  <c r="B38" i="5"/>
  <c r="M396" i="5"/>
  <c r="M265" i="5"/>
  <c r="M135" i="5"/>
  <c r="M113" i="5"/>
  <c r="B188" i="5"/>
  <c r="B46" i="5"/>
  <c r="B47" i="5"/>
  <c r="B227" i="5"/>
  <c r="B307" i="5"/>
  <c r="B410" i="5"/>
  <c r="B485" i="5"/>
  <c r="M275" i="5"/>
  <c r="M49" i="5"/>
  <c r="B88" i="5"/>
  <c r="M437" i="5"/>
  <c r="M55" i="5"/>
  <c r="M501" i="5"/>
  <c r="M359" i="5"/>
  <c r="M73" i="5"/>
  <c r="B124" i="5"/>
  <c r="B8" i="5"/>
  <c r="M138" i="5"/>
  <c r="M200" i="5"/>
  <c r="M244" i="5"/>
  <c r="M419" i="5"/>
  <c r="M145" i="5"/>
  <c r="B114" i="5"/>
  <c r="M362" i="5"/>
  <c r="M199" i="5"/>
  <c r="M360" i="5"/>
  <c r="M87" i="5"/>
  <c r="B138" i="5"/>
  <c r="M442" i="5"/>
  <c r="M465" i="5"/>
  <c r="B45" i="5"/>
  <c r="M384" i="5"/>
  <c r="M123" i="5"/>
  <c r="B164" i="5"/>
  <c r="B7" i="5"/>
  <c r="B137" i="5"/>
  <c r="M162" i="5"/>
  <c r="M107" i="5"/>
  <c r="B86" i="5"/>
  <c r="M408" i="5"/>
  <c r="M277" i="5"/>
  <c r="M183" i="5"/>
  <c r="M173" i="5"/>
  <c r="B67" i="5"/>
  <c r="B89" i="5"/>
  <c r="B395" i="5"/>
  <c r="B355" i="5"/>
  <c r="B331" i="5"/>
  <c r="B373" i="5"/>
  <c r="M153" i="5"/>
  <c r="M309" i="5"/>
  <c r="B338" i="5"/>
  <c r="B437" i="5"/>
  <c r="B301" i="5"/>
  <c r="B316" i="5"/>
  <c r="B412" i="5"/>
  <c r="B392" i="5"/>
  <c r="M182" i="5"/>
  <c r="B445" i="5"/>
  <c r="M127" i="5"/>
  <c r="M100" i="5"/>
  <c r="B269" i="5"/>
  <c r="B113" i="5"/>
  <c r="M358" i="5"/>
  <c r="M345" i="5"/>
  <c r="M356" i="5"/>
  <c r="M440" i="5"/>
  <c r="B414" i="5"/>
  <c r="B428" i="5"/>
  <c r="M71" i="5"/>
  <c r="B14" i="5"/>
  <c r="M216" i="5"/>
  <c r="M97" i="5"/>
  <c r="B100" i="5"/>
  <c r="B30" i="5"/>
  <c r="M281" i="5"/>
  <c r="B405" i="5"/>
  <c r="B151" i="5"/>
  <c r="B173" i="5"/>
  <c r="B268" i="5"/>
  <c r="B139" i="5"/>
  <c r="M392" i="5"/>
  <c r="B448" i="5"/>
  <c r="B409" i="5"/>
  <c r="M104" i="5"/>
  <c r="B167" i="5"/>
  <c r="B396" i="5"/>
  <c r="B372" i="5"/>
  <c r="B387" i="5"/>
  <c r="B324" i="5"/>
  <c r="B406" i="5"/>
  <c r="B239" i="5"/>
  <c r="B201" i="5"/>
  <c r="B354" i="5"/>
  <c r="B254" i="5"/>
  <c r="B350" i="5"/>
  <c r="B454" i="5"/>
  <c r="B371" i="5"/>
  <c r="M110" i="5"/>
  <c r="B356" i="5"/>
  <c r="B490" i="5"/>
  <c r="B103" i="5"/>
  <c r="B205" i="5"/>
  <c r="B95" i="5"/>
  <c r="B466" i="5"/>
  <c r="B383" i="5"/>
  <c r="M184" i="5"/>
  <c r="B422" i="5"/>
  <c r="B259" i="5"/>
  <c r="M428" i="5"/>
  <c r="M38" i="5"/>
  <c r="M484" i="5"/>
  <c r="M188" i="5"/>
  <c r="B53" i="5"/>
  <c r="M443" i="5"/>
  <c r="M132" i="5"/>
  <c r="B99" i="5"/>
  <c r="M421" i="5"/>
  <c r="M255" i="5"/>
  <c r="B198" i="5"/>
  <c r="B44" i="5"/>
  <c r="M237" i="5"/>
  <c r="B453" i="5"/>
  <c r="B358" i="5"/>
  <c r="B213" i="5"/>
  <c r="B33" i="5"/>
  <c r="B421" i="5"/>
  <c r="B377" i="5"/>
  <c r="B233" i="5"/>
  <c r="B390" i="5"/>
  <c r="B399" i="5"/>
  <c r="M299" i="5"/>
  <c r="B146" i="5"/>
  <c r="M288" i="5"/>
  <c r="B159" i="5"/>
  <c r="M289" i="5"/>
  <c r="B172" i="5"/>
  <c r="M327" i="5"/>
  <c r="B210" i="5"/>
  <c r="M461" i="5"/>
  <c r="B149" i="5"/>
  <c r="M158" i="5"/>
  <c r="B262" i="5"/>
  <c r="M366" i="5"/>
  <c r="B419" i="5"/>
  <c r="B436" i="5"/>
  <c r="B247" i="5"/>
  <c r="B71" i="5"/>
  <c r="M319" i="5"/>
  <c r="B231" i="5"/>
  <c r="M452" i="5"/>
  <c r="M347" i="5"/>
  <c r="B158" i="5"/>
  <c r="M312" i="5"/>
  <c r="B171" i="5"/>
  <c r="M337" i="5"/>
  <c r="AH6" i="5"/>
  <c r="AH8" i="5" s="1"/>
  <c r="M387" i="5"/>
  <c r="M89" i="5"/>
  <c r="M485" i="5"/>
  <c r="B190" i="5"/>
  <c r="M177" i="5"/>
  <c r="B346" i="5"/>
  <c r="M405" i="5"/>
  <c r="B443" i="5"/>
  <c r="M50" i="5"/>
  <c r="B451" i="5"/>
  <c r="M378" i="5"/>
  <c r="M463" i="5"/>
  <c r="B487" i="5"/>
  <c r="M314" i="5"/>
  <c r="M346" i="5"/>
  <c r="M102" i="5"/>
  <c r="M441" i="5"/>
  <c r="M83" i="5"/>
  <c r="M395" i="5"/>
  <c r="M24" i="5"/>
  <c r="M372" i="5"/>
  <c r="M25" i="5"/>
  <c r="M385" i="5"/>
  <c r="M63" i="5"/>
  <c r="M471" i="5"/>
  <c r="M125" i="5"/>
  <c r="B20" i="5"/>
  <c r="M115" i="5"/>
  <c r="B249" i="5"/>
  <c r="M343" i="5"/>
  <c r="B382" i="5"/>
  <c r="M488" i="5"/>
  <c r="M66" i="5"/>
  <c r="M262" i="5"/>
  <c r="B106" i="5"/>
  <c r="M306" i="5"/>
  <c r="B432" i="5"/>
  <c r="B411" i="5"/>
  <c r="M194" i="5"/>
  <c r="B40" i="5"/>
  <c r="M99" i="5"/>
  <c r="M411" i="5"/>
  <c r="M29" i="5"/>
  <c r="M341" i="5"/>
  <c r="B200" i="5"/>
  <c r="M320" i="5"/>
  <c r="B297" i="5"/>
  <c r="M220" i="5"/>
  <c r="B310" i="5"/>
  <c r="M261" i="5"/>
  <c r="B251" i="5"/>
  <c r="M393" i="5"/>
  <c r="M247" i="5"/>
  <c r="M340" i="5"/>
  <c r="B125" i="5"/>
  <c r="B256" i="5"/>
  <c r="B65" i="5"/>
  <c r="M196" i="5"/>
  <c r="B464" i="5"/>
  <c r="M187" i="5"/>
  <c r="M11" i="5"/>
  <c r="M323" i="5"/>
  <c r="B134" i="5"/>
  <c r="M192" i="5"/>
  <c r="B51" i="5"/>
  <c r="M193" i="5"/>
  <c r="B52" i="5"/>
  <c r="M111" i="5"/>
  <c r="M447" i="5"/>
  <c r="M77" i="5"/>
  <c r="M425" i="5"/>
  <c r="B212" i="5"/>
  <c r="M342" i="5"/>
  <c r="B309" i="5"/>
  <c r="M302" i="5"/>
  <c r="B334" i="5"/>
  <c r="M283" i="5"/>
  <c r="B323" i="5"/>
  <c r="M418" i="5"/>
  <c r="M308" i="5"/>
  <c r="B19" i="5"/>
  <c r="B21" i="5"/>
  <c r="B143" i="5"/>
  <c r="B34" i="5"/>
  <c r="M126" i="5"/>
  <c r="B427" i="5"/>
  <c r="B13" i="5"/>
  <c r="M292" i="5"/>
  <c r="B364" i="5"/>
  <c r="M119" i="5"/>
  <c r="M407" i="5"/>
  <c r="B170" i="5"/>
  <c r="M276" i="5"/>
  <c r="B39" i="5"/>
  <c r="M109" i="5"/>
  <c r="M397" i="5"/>
  <c r="B148" i="5"/>
  <c r="M243" i="5"/>
  <c r="M495" i="5"/>
  <c r="M53" i="5"/>
  <c r="M293" i="5"/>
  <c r="B56" i="5"/>
  <c r="M74" i="5"/>
  <c r="B24" i="5"/>
  <c r="B393" i="5"/>
  <c r="M260" i="5"/>
  <c r="B191" i="5"/>
  <c r="M78" i="5"/>
  <c r="B9" i="5"/>
  <c r="B407" i="5"/>
  <c r="M476" i="5"/>
  <c r="M274" i="5"/>
  <c r="M278" i="5"/>
  <c r="B470" i="5"/>
  <c r="M210" i="5"/>
  <c r="B397" i="5"/>
  <c r="M499" i="5"/>
  <c r="M354" i="5"/>
  <c r="M273" i="5"/>
  <c r="M235" i="5"/>
  <c r="B22" i="5"/>
  <c r="M268" i="5"/>
  <c r="M103" i="5"/>
  <c r="M336" i="5"/>
  <c r="B75" i="5"/>
  <c r="M169" i="5"/>
  <c r="M433" i="5"/>
  <c r="M15" i="5"/>
  <c r="M279" i="5"/>
  <c r="B66" i="5"/>
  <c r="M101" i="5"/>
  <c r="M365" i="5"/>
  <c r="B176" i="5"/>
  <c r="M136" i="5"/>
  <c r="B129" i="5"/>
  <c r="B429" i="5"/>
  <c r="M364" i="5"/>
  <c r="B322" i="5"/>
  <c r="M178" i="5"/>
  <c r="B192" i="5"/>
  <c r="B479" i="5"/>
  <c r="B197" i="5"/>
  <c r="B105" i="5"/>
  <c r="M370" i="5"/>
  <c r="B366" i="5"/>
  <c r="B318" i="5"/>
  <c r="B502" i="5"/>
  <c r="M80" i="5"/>
  <c r="M79" i="5"/>
  <c r="M124" i="5"/>
  <c r="M379" i="5"/>
  <c r="B400" i="5"/>
  <c r="B402" i="5"/>
  <c r="B320" i="5"/>
  <c r="M35" i="5"/>
  <c r="M251" i="5"/>
  <c r="M491" i="5"/>
  <c r="B194" i="5"/>
  <c r="M228" i="5"/>
  <c r="M480" i="5"/>
  <c r="B195" i="5"/>
  <c r="M241" i="5"/>
  <c r="M445" i="5"/>
  <c r="B184" i="5"/>
  <c r="M207" i="5"/>
  <c r="M423" i="5"/>
  <c r="B162" i="5"/>
  <c r="M137" i="5"/>
  <c r="M377" i="5"/>
  <c r="B128" i="5"/>
  <c r="M32" i="5"/>
  <c r="M381" i="5"/>
  <c r="B261" i="5"/>
  <c r="B465" i="5"/>
  <c r="M382" i="5"/>
  <c r="B286" i="5"/>
  <c r="M16" i="5"/>
  <c r="M427" i="5"/>
  <c r="B263" i="5"/>
  <c r="M91" i="5"/>
  <c r="B235" i="5"/>
  <c r="M458" i="5"/>
  <c r="B469" i="5"/>
  <c r="B389" i="5"/>
  <c r="M482" i="5"/>
  <c r="M249" i="5"/>
  <c r="B488" i="5"/>
  <c r="M206" i="5"/>
  <c r="B177" i="5"/>
  <c r="B175" i="5"/>
  <c r="B463" i="5"/>
  <c r="M30" i="5"/>
  <c r="M376" i="5"/>
  <c r="M472" i="5"/>
  <c r="M59" i="5"/>
  <c r="M263" i="5"/>
  <c r="M503" i="5"/>
  <c r="B206" i="5"/>
  <c r="M264" i="5"/>
  <c r="M3" i="5"/>
  <c r="M13" i="5"/>
  <c r="M253" i="5"/>
  <c r="M457" i="5"/>
  <c r="B220" i="5"/>
  <c r="M231" i="5"/>
  <c r="M435" i="5"/>
  <c r="B174" i="5"/>
  <c r="M149" i="5"/>
  <c r="M413" i="5"/>
  <c r="B152" i="5"/>
  <c r="M54" i="5"/>
  <c r="M403" i="5"/>
  <c r="B273" i="5"/>
  <c r="M14" i="5"/>
  <c r="M446" i="5"/>
  <c r="B298" i="5"/>
  <c r="M34" i="5"/>
  <c r="M448" i="5"/>
  <c r="B287" i="5"/>
  <c r="M174" i="5"/>
  <c r="B253" i="5"/>
  <c r="B17" i="5"/>
  <c r="M86" i="5"/>
  <c r="B404" i="5"/>
  <c r="M414" i="5"/>
  <c r="M166" i="5"/>
  <c r="B471" i="5"/>
  <c r="M164" i="5"/>
  <c r="B133" i="5"/>
  <c r="M453" i="5"/>
  <c r="B426" i="5"/>
  <c r="B267" i="5"/>
  <c r="B43" i="5"/>
  <c r="M295" i="5"/>
  <c r="B281" i="5"/>
  <c r="M82" i="5"/>
  <c r="B223" i="5"/>
  <c r="M270" i="5"/>
  <c r="B178" i="5"/>
  <c r="B61" i="5"/>
  <c r="M129" i="5"/>
  <c r="B330" i="5"/>
  <c r="B492" i="5"/>
  <c r="B41" i="5"/>
  <c r="M371" i="5"/>
  <c r="B50" i="5"/>
  <c r="M48" i="5"/>
  <c r="M420" i="5"/>
  <c r="B123" i="5"/>
  <c r="M121" i="5"/>
  <c r="M301" i="5"/>
  <c r="B4" i="5"/>
  <c r="B196" i="5"/>
  <c r="M147" i="5"/>
  <c r="M351" i="5"/>
  <c r="B42" i="5"/>
  <c r="B222" i="5"/>
  <c r="M197" i="5"/>
  <c r="M389" i="5"/>
  <c r="B68" i="5"/>
  <c r="M280" i="5"/>
  <c r="B85" i="5"/>
  <c r="B321" i="5"/>
  <c r="M94" i="5"/>
  <c r="M404" i="5"/>
  <c r="B211" i="5"/>
  <c r="B430" i="5"/>
  <c r="M222" i="5"/>
  <c r="B29" i="5"/>
  <c r="B347" i="5"/>
  <c r="M122" i="5"/>
  <c r="B58" i="5"/>
  <c r="M114" i="5"/>
  <c r="B221" i="5"/>
  <c r="M213" i="5"/>
  <c r="B242" i="5"/>
  <c r="B329" i="5"/>
  <c r="M68" i="5"/>
  <c r="B472" i="5"/>
  <c r="M165" i="5"/>
  <c r="B142" i="5"/>
  <c r="B489" i="5"/>
  <c r="B31" i="5"/>
  <c r="B271" i="5"/>
  <c r="B179" i="5"/>
  <c r="B313" i="5"/>
  <c r="M357" i="5"/>
  <c r="B363" i="5"/>
  <c r="B120" i="5"/>
  <c r="AH10" i="5"/>
  <c r="O171" i="5" s="1"/>
  <c r="B165" i="5"/>
  <c r="M151" i="5"/>
  <c r="B349" i="5"/>
  <c r="M4" i="5"/>
  <c r="M355" i="5"/>
  <c r="M21" i="5"/>
  <c r="B351" i="5"/>
  <c r="M266" i="5"/>
  <c r="B459" i="5"/>
  <c r="M179" i="5"/>
  <c r="M240" i="5"/>
  <c r="M203" i="5"/>
  <c r="M383" i="5"/>
  <c r="B62" i="5"/>
  <c r="M72" i="5"/>
  <c r="M252" i="5"/>
  <c r="M432" i="5"/>
  <c r="B147" i="5"/>
  <c r="M133" i="5"/>
  <c r="M313" i="5"/>
  <c r="B28" i="5"/>
  <c r="B208" i="5"/>
  <c r="M159" i="5"/>
  <c r="M375" i="5"/>
  <c r="B54" i="5"/>
  <c r="M5" i="5"/>
  <c r="M221" i="5"/>
  <c r="M401" i="5"/>
  <c r="B80" i="5"/>
  <c r="M298" i="5"/>
  <c r="B107" i="5"/>
  <c r="B345" i="5"/>
  <c r="M116" i="5"/>
  <c r="M426" i="5"/>
  <c r="B238" i="5"/>
  <c r="B442" i="5"/>
  <c r="M242" i="5"/>
  <c r="B70" i="5"/>
  <c r="B359" i="5"/>
  <c r="M148" i="5"/>
  <c r="B141" i="5"/>
  <c r="M150" i="5"/>
  <c r="B241" i="5"/>
  <c r="M248" i="5"/>
  <c r="B277" i="5"/>
  <c r="B290" i="5"/>
  <c r="B473" i="5"/>
  <c r="B450" i="5"/>
  <c r="M90" i="5"/>
  <c r="B101" i="5"/>
  <c r="B214" i="5"/>
  <c r="M496" i="5"/>
  <c r="B252" i="5"/>
  <c r="B500" i="5"/>
  <c r="B163" i="5"/>
  <c r="M439" i="5"/>
  <c r="B494" i="5"/>
  <c r="B457" i="5"/>
  <c r="B460" i="5"/>
  <c r="B416" i="5"/>
  <c r="M474" i="5"/>
  <c r="B493" i="5"/>
  <c r="B444" i="5"/>
  <c r="B440" i="5"/>
  <c r="M69" i="5"/>
  <c r="B127" i="5"/>
  <c r="B446" i="5"/>
  <c r="B413" i="5"/>
  <c r="M416" i="5"/>
  <c r="B447" i="5"/>
  <c r="M236" i="5"/>
  <c r="B232" i="5"/>
  <c r="B376" i="5"/>
  <c r="M318" i="5"/>
  <c r="B278" i="5"/>
  <c r="M128" i="5"/>
  <c r="B234" i="5"/>
  <c r="M326" i="5"/>
  <c r="M28" i="5"/>
  <c r="B57" i="5"/>
  <c r="B425" i="5"/>
  <c r="B374" i="5"/>
  <c r="B79" i="5"/>
  <c r="M118" i="5"/>
  <c r="B325" i="5"/>
  <c r="M489" i="5"/>
  <c r="M46" i="5"/>
  <c r="B218" i="5"/>
  <c r="M368" i="5"/>
  <c r="M8" i="5"/>
  <c r="B335" i="5"/>
  <c r="B153" i="5"/>
  <c r="M386" i="5"/>
  <c r="M139" i="5"/>
  <c r="B418" i="5"/>
  <c r="B274" i="5"/>
  <c r="B69" i="5"/>
  <c r="M321" i="5"/>
  <c r="M76" i="5"/>
  <c r="B381" i="5"/>
  <c r="B237" i="5"/>
  <c r="B5" i="5"/>
  <c r="M259" i="5"/>
  <c r="M10" i="5"/>
  <c r="B140" i="5"/>
  <c r="M497" i="5"/>
  <c r="M353" i="5"/>
  <c r="M209" i="5"/>
  <c r="M65" i="5"/>
  <c r="B150" i="5"/>
  <c r="B6" i="5"/>
  <c r="M363" i="5"/>
  <c r="M219" i="5"/>
  <c r="M75" i="5"/>
  <c r="B160" i="5"/>
  <c r="B16" i="5"/>
  <c r="M373" i="5"/>
  <c r="M229" i="5"/>
  <c r="M85" i="5"/>
  <c r="B135" i="5"/>
  <c r="M492" i="5"/>
  <c r="M348" i="5"/>
  <c r="M204" i="5"/>
  <c r="M60" i="5"/>
  <c r="B122" i="5"/>
  <c r="M479" i="5"/>
  <c r="M335" i="5"/>
  <c r="M191" i="5"/>
  <c r="M47" i="5"/>
  <c r="B224" i="5"/>
  <c r="M7" i="5"/>
  <c r="B319" i="5"/>
  <c r="B401" i="5"/>
  <c r="B55" i="5"/>
  <c r="B305" i="5"/>
  <c r="B348" i="5"/>
  <c r="M190" i="5"/>
  <c r="B203" i="5"/>
  <c r="B483" i="5"/>
  <c r="B215" i="5"/>
  <c r="M494" i="5"/>
  <c r="B468" i="5"/>
  <c r="M316" i="5"/>
  <c r="B272" i="5"/>
  <c r="M290" i="5"/>
  <c r="M390" i="5"/>
  <c r="B336" i="5"/>
  <c r="M208" i="5"/>
  <c r="B279" i="5"/>
  <c r="B72" i="5"/>
  <c r="M106" i="5"/>
  <c r="B161" i="5"/>
  <c r="B462" i="5"/>
  <c r="B341" i="5"/>
  <c r="M490" i="5"/>
  <c r="M20" i="5"/>
  <c r="B292" i="5"/>
  <c r="M429" i="5"/>
  <c r="M232" i="5"/>
  <c r="B166" i="5"/>
  <c r="M310" i="5"/>
  <c r="B467" i="5"/>
  <c r="B299" i="5"/>
  <c r="B91" i="5"/>
  <c r="M344" i="5"/>
  <c r="M98" i="5"/>
  <c r="B394" i="5"/>
  <c r="B250" i="5"/>
  <c r="B25" i="5"/>
  <c r="M282" i="5"/>
  <c r="M33" i="5"/>
  <c r="B357" i="5"/>
  <c r="B209" i="5"/>
  <c r="M464" i="5"/>
  <c r="M218" i="5"/>
  <c r="B116" i="5"/>
  <c r="M473" i="5"/>
  <c r="M329" i="5"/>
  <c r="M185" i="5"/>
  <c r="M41" i="5"/>
  <c r="B126" i="5"/>
  <c r="M483" i="5"/>
  <c r="M339" i="5"/>
  <c r="M195" i="5"/>
  <c r="M51" i="5"/>
  <c r="B136" i="5"/>
  <c r="M493" i="5"/>
  <c r="M349" i="5"/>
  <c r="M205" i="5"/>
  <c r="M61" i="5"/>
  <c r="B111" i="5"/>
  <c r="M468" i="5"/>
  <c r="M324" i="5"/>
  <c r="M180" i="5"/>
  <c r="M36" i="5"/>
  <c r="B98" i="5"/>
  <c r="M455" i="5"/>
  <c r="M311" i="5"/>
  <c r="M167" i="5"/>
  <c r="M23" i="5"/>
  <c r="B154" i="5"/>
  <c r="B266" i="5"/>
  <c r="B362" i="5"/>
  <c r="M296" i="5"/>
  <c r="B264" i="5"/>
  <c r="B260" i="5"/>
  <c r="M234" i="5"/>
  <c r="B230" i="5"/>
  <c r="B499" i="5"/>
  <c r="B456" i="5"/>
  <c r="B60" i="5"/>
  <c r="B501" i="5"/>
  <c r="M352" i="5"/>
  <c r="B295" i="5"/>
  <c r="M470" i="5"/>
  <c r="M462" i="5"/>
  <c r="B353" i="5"/>
  <c r="M246" i="5"/>
  <c r="B300" i="5"/>
  <c r="B144" i="5"/>
  <c r="M189" i="5"/>
  <c r="B202" i="5"/>
  <c r="B482" i="5"/>
  <c r="M88" i="5"/>
  <c r="B308" i="5"/>
  <c r="M460" i="5"/>
  <c r="B496" i="5"/>
  <c r="B276" i="5"/>
  <c r="M398" i="5"/>
  <c r="M170" i="5"/>
  <c r="M394" i="5"/>
  <c r="B217" i="5"/>
  <c r="B306" i="5"/>
  <c r="B495" i="5"/>
  <c r="B193" i="5"/>
  <c r="B189" i="5"/>
  <c r="M271" i="5"/>
  <c r="B248" i="5"/>
  <c r="B204" i="5"/>
  <c r="M19" i="5"/>
  <c r="B96" i="5"/>
  <c r="B503" i="5"/>
  <c r="M388" i="5"/>
  <c r="B332" i="5"/>
  <c r="B180" i="5"/>
  <c r="M498" i="5"/>
  <c r="B375" i="5"/>
  <c r="M286" i="5"/>
  <c r="B337" i="5"/>
  <c r="B236" i="5"/>
  <c r="M226" i="5"/>
  <c r="B229" i="5"/>
  <c r="B498" i="5"/>
  <c r="M57" i="5"/>
  <c r="B293" i="5"/>
  <c r="M400" i="5"/>
  <c r="B484" i="5"/>
  <c r="B257" i="5"/>
  <c r="M369" i="5"/>
  <c r="M141" i="5"/>
  <c r="B115" i="5"/>
  <c r="M230" i="5"/>
  <c r="B431" i="5"/>
  <c r="B275" i="5"/>
  <c r="B48" i="5"/>
  <c r="M304" i="5"/>
  <c r="M56" i="5"/>
  <c r="B370" i="5"/>
  <c r="B226" i="5"/>
  <c r="M487" i="5"/>
  <c r="M238" i="5"/>
  <c r="B477" i="5"/>
  <c r="B333" i="5"/>
  <c r="B168" i="5"/>
  <c r="M424" i="5"/>
  <c r="M176" i="5"/>
  <c r="B92" i="5"/>
  <c r="M449" i="5"/>
  <c r="M305" i="5"/>
  <c r="M161" i="5"/>
  <c r="M17" i="5"/>
  <c r="B102" i="5"/>
  <c r="M459" i="5"/>
  <c r="M315" i="5"/>
  <c r="M171" i="5"/>
  <c r="M27" i="5"/>
  <c r="B112" i="5"/>
  <c r="M469" i="5"/>
  <c r="M325" i="5"/>
  <c r="M181" i="5"/>
  <c r="M37" i="5"/>
  <c r="B87" i="5"/>
  <c r="M444" i="5"/>
  <c r="M300" i="5"/>
  <c r="M156" i="5"/>
  <c r="M12" i="5"/>
  <c r="B74" i="5"/>
  <c r="M431" i="5"/>
  <c r="M287" i="5"/>
  <c r="M143" i="5"/>
  <c r="M214" i="5"/>
  <c r="B121" i="5"/>
  <c r="B265" i="5"/>
  <c r="B415" i="5"/>
  <c r="B37" i="5"/>
  <c r="B118" i="5"/>
  <c r="M307" i="5"/>
  <c r="B270" i="5"/>
  <c r="B294" i="5"/>
  <c r="M70" i="5"/>
  <c r="B132" i="5"/>
  <c r="M92" i="5"/>
  <c r="M417" i="5"/>
  <c r="B352" i="5"/>
  <c r="B131" i="5"/>
  <c r="B311" i="5"/>
  <c r="B455" i="5"/>
  <c r="M256" i="5"/>
  <c r="B83" i="5"/>
  <c r="M81" i="5"/>
  <c r="M212" i="5"/>
  <c r="B77" i="5"/>
  <c r="B340" i="5"/>
  <c r="M52" i="5"/>
  <c r="M430" i="5"/>
  <c r="B258" i="5"/>
  <c r="B452" i="5"/>
  <c r="B386" i="5"/>
  <c r="B94" i="5"/>
  <c r="M152" i="5"/>
  <c r="B280" i="5"/>
  <c r="B433" i="5"/>
  <c r="B35" i="5"/>
  <c r="M43" i="5"/>
  <c r="B296" i="5"/>
  <c r="M422" i="5"/>
  <c r="B434" i="5"/>
  <c r="B391" i="5"/>
  <c r="B97" i="5"/>
  <c r="M163" i="5"/>
  <c r="B486" i="5"/>
  <c r="B23" i="5"/>
  <c r="M31" i="5"/>
  <c r="B368" i="5"/>
  <c r="B367" i="5"/>
  <c r="B59" i="5"/>
  <c r="M112" i="5"/>
  <c r="B304" i="5"/>
  <c r="B119" i="5"/>
  <c r="B145" i="5"/>
  <c r="M367" i="5"/>
  <c r="M6" i="5"/>
  <c r="B458" i="5"/>
  <c r="M211" i="5"/>
  <c r="M475" i="5"/>
  <c r="M201" i="5"/>
  <c r="M334" i="5"/>
  <c r="B199" i="5"/>
  <c r="B403" i="5"/>
  <c r="M186" i="5"/>
  <c r="B49" i="5"/>
  <c r="B326" i="5"/>
  <c r="M22" i="5"/>
  <c r="M500" i="5"/>
  <c r="B312" i="5"/>
  <c r="M450" i="5"/>
  <c r="B3" i="5"/>
  <c r="B36" i="5"/>
  <c r="B317" i="5"/>
  <c r="M391" i="5"/>
  <c r="B449" i="5"/>
  <c r="B207" i="5"/>
  <c r="M284" i="5"/>
  <c r="M44" i="5"/>
  <c r="B315" i="5"/>
  <c r="M454" i="5"/>
  <c r="B360" i="5"/>
  <c r="B314" i="5"/>
  <c r="M380" i="5"/>
  <c r="M434" i="5"/>
  <c r="M350" i="5"/>
  <c r="B291" i="5"/>
  <c r="M415" i="5"/>
  <c r="M175" i="5"/>
  <c r="B491" i="5"/>
  <c r="B361" i="5"/>
  <c r="M105" i="5"/>
  <c r="B216" i="5"/>
  <c r="M374" i="5"/>
  <c r="B219" i="5"/>
  <c r="B365" i="5"/>
  <c r="M67" i="5"/>
  <c r="M146" i="5"/>
  <c r="M332" i="5"/>
  <c r="B11" i="5"/>
  <c r="B185" i="5"/>
  <c r="B302" i="5"/>
  <c r="B385" i="5"/>
  <c r="B480" i="5"/>
  <c r="B81" i="5"/>
  <c r="B284" i="5"/>
  <c r="M502" i="5"/>
  <c r="B475" i="5"/>
  <c r="M172" i="5"/>
  <c r="M333" i="5"/>
  <c r="B12" i="5"/>
  <c r="B187" i="5"/>
  <c r="B303" i="5"/>
  <c r="B398" i="5"/>
  <c r="B481" i="5"/>
  <c r="M18" i="5"/>
  <c r="M223" i="5"/>
  <c r="M402" i="5"/>
  <c r="B73" i="5"/>
  <c r="B228" i="5"/>
  <c r="B327" i="5"/>
  <c r="B420" i="5"/>
  <c r="M26" i="5"/>
  <c r="M224" i="5"/>
  <c r="M406" i="5"/>
  <c r="B240" i="5"/>
  <c r="B328" i="5"/>
  <c r="B423" i="5"/>
  <c r="M328" i="5"/>
  <c r="M330" i="5"/>
  <c r="M45" i="5"/>
  <c r="M225" i="5"/>
  <c r="M410" i="5"/>
  <c r="B82" i="5"/>
  <c r="B243" i="5"/>
  <c r="B339" i="5"/>
  <c r="B424" i="5"/>
  <c r="M58" i="5"/>
  <c r="M250" i="5"/>
  <c r="M412" i="5"/>
  <c r="B84" i="5"/>
  <c r="B244" i="5"/>
  <c r="B342" i="5"/>
  <c r="B435" i="5"/>
  <c r="M62" i="5"/>
  <c r="M254" i="5"/>
  <c r="M436" i="5"/>
  <c r="B93" i="5"/>
  <c r="B245" i="5"/>
  <c r="B343" i="5"/>
  <c r="B438" i="5"/>
  <c r="M64" i="5"/>
  <c r="M258" i="5"/>
  <c r="M438" i="5"/>
  <c r="B117" i="5"/>
  <c r="B246" i="5"/>
  <c r="B344" i="5"/>
  <c r="B439" i="5"/>
  <c r="M130" i="5"/>
  <c r="M297" i="5"/>
  <c r="M477" i="5"/>
  <c r="B155" i="5"/>
  <c r="B282" i="5"/>
  <c r="B378" i="5"/>
  <c r="B461" i="5"/>
  <c r="M134" i="5"/>
  <c r="M478" i="5"/>
  <c r="B156" i="5"/>
  <c r="B379" i="5"/>
  <c r="B474" i="5"/>
  <c r="M140" i="5"/>
  <c r="B157" i="5"/>
  <c r="B288" i="5"/>
  <c r="B380" i="5"/>
  <c r="M142" i="5"/>
  <c r="M331" i="5"/>
  <c r="B10" i="5"/>
  <c r="B181" i="5"/>
  <c r="B289" i="5"/>
  <c r="B384" i="5"/>
  <c r="B476" i="5"/>
  <c r="T5" i="5"/>
  <c r="S156" i="5"/>
  <c r="R156" i="5"/>
  <c r="T6" i="5"/>
  <c r="R155" i="5"/>
  <c r="T155" i="5" s="1"/>
  <c r="X156" i="5"/>
  <c r="W157" i="5"/>
  <c r="AH7" i="5" l="1"/>
  <c r="O219" i="5"/>
  <c r="O291" i="5"/>
  <c r="O454" i="5"/>
  <c r="O107" i="5"/>
  <c r="Q107" i="5" s="1"/>
  <c r="O145" i="5"/>
  <c r="Q145" i="5" s="1"/>
  <c r="O474" i="5"/>
  <c r="O72" i="5"/>
  <c r="Q72" i="5" s="1"/>
  <c r="O38" i="5"/>
  <c r="Q38" i="5" s="1"/>
  <c r="O158" i="5"/>
  <c r="O17" i="5"/>
  <c r="Q17" i="5" s="1"/>
  <c r="O446" i="5"/>
  <c r="O369" i="5"/>
  <c r="O476" i="5"/>
  <c r="O340" i="5"/>
  <c r="O327" i="5"/>
  <c r="O465" i="5"/>
  <c r="O218" i="5"/>
  <c r="O389" i="5"/>
  <c r="O126" i="5"/>
  <c r="Q126" i="5" s="1"/>
  <c r="O390" i="5"/>
  <c r="O487" i="5"/>
  <c r="O180" i="5"/>
  <c r="O423" i="5"/>
  <c r="O260" i="5"/>
  <c r="O352" i="5"/>
  <c r="O104" i="5"/>
  <c r="Q104" i="5" s="1"/>
  <c r="O20" i="5"/>
  <c r="Q20" i="5" s="1"/>
  <c r="O420" i="5"/>
  <c r="O480" i="5"/>
  <c r="O45" i="5"/>
  <c r="Q45" i="5" s="1"/>
  <c r="O435" i="5"/>
  <c r="O471" i="5"/>
  <c r="O425" i="5"/>
  <c r="O321" i="5"/>
  <c r="O6" i="5"/>
  <c r="Q6" i="5" s="1"/>
  <c r="O466" i="5"/>
  <c r="O159" i="5"/>
  <c r="O341" i="5"/>
  <c r="O74" i="5"/>
  <c r="Q74" i="5" s="1"/>
  <c r="O315" i="5"/>
  <c r="O100" i="5"/>
  <c r="Q100" i="5" s="1"/>
  <c r="O380" i="5"/>
  <c r="O47" i="5"/>
  <c r="Q47" i="5" s="1"/>
  <c r="O190" i="5"/>
  <c r="O130" i="5"/>
  <c r="Q130" i="5" s="1"/>
  <c r="O143" i="5"/>
  <c r="Q143" i="5" s="1"/>
  <c r="O123" i="5"/>
  <c r="Q123" i="5" s="1"/>
  <c r="O234" i="5"/>
  <c r="O253" i="5"/>
  <c r="O174" i="5"/>
  <c r="O357" i="5"/>
  <c r="O36" i="5"/>
  <c r="Q36" i="5" s="1"/>
  <c r="O323" i="5"/>
  <c r="O127" i="5"/>
  <c r="Q127" i="5" s="1"/>
  <c r="O503" i="5"/>
  <c r="O37" i="5"/>
  <c r="Q37" i="5" s="1"/>
  <c r="O490" i="5"/>
  <c r="O475" i="5"/>
  <c r="O113" i="5"/>
  <c r="Q113" i="5" s="1"/>
  <c r="O134" i="5"/>
  <c r="Q134" i="5" s="1"/>
  <c r="O212" i="5"/>
  <c r="O131" i="5"/>
  <c r="Q131" i="5" s="1"/>
  <c r="O312" i="5"/>
  <c r="O317" i="5"/>
  <c r="O391" i="5"/>
  <c r="O164" i="5"/>
  <c r="O365" i="5"/>
  <c r="O83" i="5"/>
  <c r="Q83" i="5" s="1"/>
  <c r="O298" i="5"/>
  <c r="O283" i="5"/>
  <c r="O374" i="5"/>
  <c r="O120" i="5"/>
  <c r="Q120" i="5" s="1"/>
  <c r="O250" i="5"/>
  <c r="O153" i="5"/>
  <c r="Q153" i="5" s="1"/>
  <c r="O485" i="5"/>
  <c r="O192" i="5"/>
  <c r="O497" i="5"/>
  <c r="O10" i="5"/>
  <c r="Q10" i="5" s="1"/>
  <c r="O241" i="5"/>
  <c r="O106" i="5"/>
  <c r="Q106" i="5" s="1"/>
  <c r="O228" i="5"/>
  <c r="O140" i="5"/>
  <c r="Q140" i="5" s="1"/>
  <c r="O233" i="5"/>
  <c r="O441" i="5"/>
  <c r="O237" i="5"/>
  <c r="O162" i="5"/>
  <c r="O443" i="5"/>
  <c r="O455" i="5"/>
  <c r="O333" i="5"/>
  <c r="O97" i="5"/>
  <c r="Q97" i="5" s="1"/>
  <c r="O73" i="5"/>
  <c r="Q73" i="5" s="1"/>
  <c r="O184" i="5"/>
  <c r="O276" i="5"/>
  <c r="O216" i="5"/>
  <c r="O9" i="5"/>
  <c r="Q9" i="5" s="1"/>
  <c r="O119" i="5"/>
  <c r="Q119" i="5" s="1"/>
  <c r="O346" i="5"/>
  <c r="O3" i="5"/>
  <c r="Q3" i="5" s="1"/>
  <c r="O87" i="5"/>
  <c r="Q87" i="5" s="1"/>
  <c r="O39" i="5"/>
  <c r="Q39" i="5" s="1"/>
  <c r="O40" i="5"/>
  <c r="Q40" i="5" s="1"/>
  <c r="O169" i="5"/>
  <c r="O243" i="5"/>
  <c r="O338" i="5"/>
  <c r="O85" i="5"/>
  <c r="Q85" i="5" s="1"/>
  <c r="O356" i="5"/>
  <c r="O91" i="5"/>
  <c r="Q91" i="5" s="1"/>
  <c r="O385" i="5"/>
  <c r="O154" i="5"/>
  <c r="Q154" i="5" s="1"/>
  <c r="O231" i="5"/>
  <c r="O15" i="5"/>
  <c r="Q15" i="5" s="1"/>
  <c r="O397" i="5"/>
  <c r="O128" i="5"/>
  <c r="Q128" i="5" s="1"/>
  <c r="O183" i="5"/>
  <c r="O496" i="5"/>
  <c r="O238" i="5"/>
  <c r="O382" i="5"/>
  <c r="O125" i="5"/>
  <c r="Q125" i="5" s="1"/>
  <c r="O14" i="5"/>
  <c r="Q14" i="5" s="1"/>
  <c r="O392" i="5"/>
  <c r="O108" i="5"/>
  <c r="Q108" i="5" s="1"/>
  <c r="O246" i="5"/>
  <c r="O114" i="5"/>
  <c r="Q114" i="5" s="1"/>
  <c r="O404" i="5"/>
  <c r="O373" i="5"/>
  <c r="O450" i="5"/>
  <c r="O98" i="5"/>
  <c r="Q98" i="5" s="1"/>
  <c r="O96" i="5"/>
  <c r="Q96" i="5" s="1"/>
  <c r="O470" i="5"/>
  <c r="O296" i="5"/>
  <c r="O12" i="5"/>
  <c r="Q12" i="5" s="1"/>
  <c r="O371" i="5"/>
  <c r="O26" i="5"/>
  <c r="Q26" i="5" s="1"/>
  <c r="O360" i="5"/>
  <c r="O330" i="5"/>
  <c r="O409" i="5"/>
  <c r="O378" i="5"/>
  <c r="O259" i="5"/>
  <c r="O137" i="5"/>
  <c r="Q137" i="5" s="1"/>
  <c r="O217" i="5"/>
  <c r="O23" i="5"/>
  <c r="Q23" i="5" s="1"/>
  <c r="O81" i="5"/>
  <c r="Q81" i="5" s="1"/>
  <c r="O433" i="5"/>
  <c r="O191" i="5"/>
  <c r="O141" i="5"/>
  <c r="Q141" i="5" s="1"/>
  <c r="O325" i="5"/>
  <c r="O478" i="5"/>
  <c r="O195" i="5"/>
  <c r="O33" i="5"/>
  <c r="Q33" i="5" s="1"/>
  <c r="O18" i="5"/>
  <c r="Q18" i="5" s="1"/>
  <c r="O440" i="5"/>
  <c r="O447" i="5"/>
  <c r="O498" i="5"/>
  <c r="O202" i="5"/>
  <c r="O306" i="5"/>
  <c r="O16" i="5"/>
  <c r="Q16" i="5" s="1"/>
  <c r="O235" i="5"/>
  <c r="O401" i="5"/>
  <c r="O432" i="5"/>
  <c r="O448" i="5"/>
  <c r="O58" i="5"/>
  <c r="Q58" i="5" s="1"/>
  <c r="O495" i="5"/>
  <c r="O467" i="5"/>
  <c r="O442" i="5"/>
  <c r="O42" i="5"/>
  <c r="Q42" i="5" s="1"/>
  <c r="O27" i="5"/>
  <c r="Q27" i="5" s="1"/>
  <c r="O413" i="5"/>
  <c r="O335" i="5"/>
  <c r="O252" i="5"/>
  <c r="O52" i="5"/>
  <c r="Q52" i="5" s="1"/>
  <c r="O286" i="5"/>
  <c r="O456" i="5"/>
  <c r="O355" i="5"/>
  <c r="O79" i="5"/>
  <c r="Q79" i="5" s="1"/>
  <c r="O199" i="5"/>
  <c r="O255" i="5"/>
  <c r="O424" i="5"/>
  <c r="O459" i="5"/>
  <c r="O242" i="5"/>
  <c r="O388" i="5"/>
  <c r="O60" i="5"/>
  <c r="Q60" i="5" s="1"/>
  <c r="O419" i="5"/>
  <c r="O351" i="5"/>
  <c r="O449" i="5"/>
  <c r="O165" i="5"/>
  <c r="O236" i="5"/>
  <c r="O284" i="5"/>
  <c r="O393" i="5"/>
  <c r="O363" i="5"/>
  <c r="O50" i="5"/>
  <c r="Q50" i="5" s="1"/>
  <c r="O479" i="5"/>
  <c r="O44" i="5"/>
  <c r="Q44" i="5" s="1"/>
  <c r="O307" i="5"/>
  <c r="O94" i="5"/>
  <c r="Q94" i="5" s="1"/>
  <c r="O264" i="5"/>
  <c r="O56" i="5"/>
  <c r="Q56" i="5" s="1"/>
  <c r="O499" i="5"/>
  <c r="O135" i="5"/>
  <c r="Q135" i="5" s="1"/>
  <c r="O63" i="5"/>
  <c r="Q63" i="5" s="1"/>
  <c r="O232" i="5"/>
  <c r="O316" i="5"/>
  <c r="O469" i="5"/>
  <c r="O303" i="5"/>
  <c r="O222" i="5"/>
  <c r="O439" i="5"/>
  <c r="O29" i="5"/>
  <c r="Q29" i="5" s="1"/>
  <c r="O257" i="5"/>
  <c r="O129" i="5"/>
  <c r="Q129" i="5" s="1"/>
  <c r="O481" i="5"/>
  <c r="O353" i="5"/>
  <c r="O299" i="5"/>
  <c r="O124" i="5"/>
  <c r="Q124" i="5" s="1"/>
  <c r="O367" i="5"/>
  <c r="O468" i="5"/>
  <c r="O364" i="5"/>
  <c r="O43" i="5"/>
  <c r="Q43" i="5" s="1"/>
  <c r="O179" i="5"/>
  <c r="O51" i="5"/>
  <c r="Q51" i="5" s="1"/>
  <c r="O261" i="5"/>
  <c r="O75" i="5"/>
  <c r="Q75" i="5" s="1"/>
  <c r="O175" i="5"/>
  <c r="O138" i="5"/>
  <c r="Q138" i="5" s="1"/>
  <c r="O46" i="5"/>
  <c r="Q46" i="5" s="1"/>
  <c r="O407" i="5"/>
  <c r="O76" i="5"/>
  <c r="Q76" i="5" s="1"/>
  <c r="O349" i="5"/>
  <c r="O350" i="5"/>
  <c r="O345" i="5"/>
  <c r="O491" i="5"/>
  <c r="O414" i="5"/>
  <c r="O381" i="5"/>
  <c r="O201" i="5"/>
  <c r="O206" i="5"/>
  <c r="O240" i="5"/>
  <c r="O311" i="5"/>
  <c r="O331" i="5"/>
  <c r="O92" i="5"/>
  <c r="Q92" i="5" s="1"/>
  <c r="O269" i="5"/>
  <c r="O8" i="5"/>
  <c r="Q8" i="5" s="1"/>
  <c r="O156" i="5"/>
  <c r="Q156" i="5" s="1"/>
  <c r="O384" i="5"/>
  <c r="O198" i="5"/>
  <c r="O332" i="5"/>
  <c r="O366" i="5"/>
  <c r="O99" i="5"/>
  <c r="Q99" i="5" s="1"/>
  <c r="O277" i="5"/>
  <c r="O396" i="5"/>
  <c r="O245" i="5"/>
  <c r="O265" i="5"/>
  <c r="O271" i="5"/>
  <c r="O472" i="5"/>
  <c r="O486" i="5"/>
  <c r="O428" i="5"/>
  <c r="O221" i="5"/>
  <c r="O247" i="5"/>
  <c r="O460" i="5"/>
  <c r="O197" i="5"/>
  <c r="O66" i="5"/>
  <c r="Q66" i="5" s="1"/>
  <c r="O254" i="5"/>
  <c r="O278" i="5"/>
  <c r="O194" i="5"/>
  <c r="O187" i="5"/>
  <c r="O157" i="5"/>
  <c r="O244" i="5"/>
  <c r="O225" i="5"/>
  <c r="O117" i="5"/>
  <c r="Q117" i="5" s="1"/>
  <c r="O482" i="5"/>
  <c r="O395" i="5"/>
  <c r="O267" i="5"/>
  <c r="O461" i="5"/>
  <c r="O102" i="5"/>
  <c r="Q102" i="5" s="1"/>
  <c r="O438" i="5"/>
  <c r="O334" i="5"/>
  <c r="O203" i="5"/>
  <c r="O28" i="5"/>
  <c r="Q28" i="5" s="1"/>
  <c r="O200" i="5"/>
  <c r="O189" i="5"/>
  <c r="O295" i="5"/>
  <c r="O82" i="5"/>
  <c r="Q82" i="5" s="1"/>
  <c r="O314" i="5"/>
  <c r="O457" i="5"/>
  <c r="O463" i="5"/>
  <c r="O139" i="5"/>
  <c r="Q139" i="5" s="1"/>
  <c r="O103" i="5"/>
  <c r="Q103" i="5" s="1"/>
  <c r="O322" i="5"/>
  <c r="O290" i="5"/>
  <c r="O452" i="5"/>
  <c r="O68" i="5"/>
  <c r="Q68" i="5" s="1"/>
  <c r="O266" i="5"/>
  <c r="O258" i="5"/>
  <c r="O494" i="5"/>
  <c r="O193" i="5"/>
  <c r="O386" i="5"/>
  <c r="O289" i="5"/>
  <c r="O268" i="5"/>
  <c r="O328" i="5"/>
  <c r="O417" i="5"/>
  <c r="O287" i="5"/>
  <c r="O415" i="5"/>
  <c r="O326" i="5"/>
  <c r="O324" i="5"/>
  <c r="O416" i="5"/>
  <c r="O405" i="5"/>
  <c r="O173" i="5"/>
  <c r="O444" i="5"/>
  <c r="O394" i="5"/>
  <c r="O273" i="5"/>
  <c r="O172" i="5"/>
  <c r="O71" i="5"/>
  <c r="Q71" i="5" s="1"/>
  <c r="O301" i="5"/>
  <c r="O421" i="5"/>
  <c r="O21" i="5"/>
  <c r="Q21" i="5" s="1"/>
  <c r="O285" i="5"/>
  <c r="O95" i="5"/>
  <c r="Q95" i="5" s="1"/>
  <c r="O270" i="5"/>
  <c r="O436" i="5"/>
  <c r="O320" i="5"/>
  <c r="O343" i="5"/>
  <c r="O293" i="5"/>
  <c r="O473" i="5"/>
  <c r="O49" i="5"/>
  <c r="Q49" i="5" s="1"/>
  <c r="O152" i="5"/>
  <c r="Q152" i="5" s="1"/>
  <c r="O347" i="5"/>
  <c r="O59" i="5"/>
  <c r="Q59" i="5" s="1"/>
  <c r="O304" i="5"/>
  <c r="O223" i="5"/>
  <c r="O185" i="5"/>
  <c r="O112" i="5"/>
  <c r="Q112" i="5" s="1"/>
  <c r="O215" i="5"/>
  <c r="O69" i="5"/>
  <c r="Q69" i="5" s="1"/>
  <c r="O239" i="5"/>
  <c r="O262" i="5"/>
  <c r="O65" i="5"/>
  <c r="Q65" i="5" s="1"/>
  <c r="O230" i="5"/>
  <c r="O484" i="5"/>
  <c r="O22" i="5"/>
  <c r="Q22" i="5" s="1"/>
  <c r="O354" i="5"/>
  <c r="O13" i="5"/>
  <c r="Q13" i="5" s="1"/>
  <c r="O160" i="5"/>
  <c r="O451" i="5"/>
  <c r="O109" i="5"/>
  <c r="Q109" i="5" s="1"/>
  <c r="O214" i="5"/>
  <c r="O412" i="5"/>
  <c r="O78" i="5"/>
  <c r="Q78" i="5" s="1"/>
  <c r="O116" i="5"/>
  <c r="Q116" i="5" s="1"/>
  <c r="O376" i="5"/>
  <c r="O281" i="5"/>
  <c r="AH11" i="5"/>
  <c r="AH12" i="5" s="1"/>
  <c r="N415" i="5" s="1"/>
  <c r="O272" i="5"/>
  <c r="O318" i="5"/>
  <c r="O62" i="5"/>
  <c r="Q62" i="5" s="1"/>
  <c r="O19" i="5"/>
  <c r="Q19" i="5" s="1"/>
  <c r="O319" i="5"/>
  <c r="O488" i="5"/>
  <c r="O359" i="5"/>
  <c r="O220" i="5"/>
  <c r="O280" i="5"/>
  <c r="O227" i="5"/>
  <c r="O204" i="5"/>
  <c r="O383" i="5"/>
  <c r="O188" i="5"/>
  <c r="O7" i="5"/>
  <c r="Q7" i="5" s="1"/>
  <c r="O305" i="5"/>
  <c r="O196" i="5"/>
  <c r="O362" i="5"/>
  <c r="O41" i="5"/>
  <c r="Q41" i="5" s="1"/>
  <c r="O361" i="5"/>
  <c r="O25" i="5"/>
  <c r="Q25" i="5" s="1"/>
  <c r="O142" i="5"/>
  <c r="Q142" i="5" s="1"/>
  <c r="O337" i="5"/>
  <c r="O150" i="5"/>
  <c r="Q150" i="5" s="1"/>
  <c r="O411" i="5"/>
  <c r="O453" i="5"/>
  <c r="O288" i="5"/>
  <c r="O149" i="5"/>
  <c r="Q149" i="5" s="1"/>
  <c r="O35" i="5"/>
  <c r="Q35" i="5" s="1"/>
  <c r="O310" i="5"/>
  <c r="O429" i="5"/>
  <c r="O263" i="5"/>
  <c r="O339" i="5"/>
  <c r="O30" i="5"/>
  <c r="Q30" i="5" s="1"/>
  <c r="O426" i="5"/>
  <c r="O61" i="5"/>
  <c r="Q61" i="5" s="1"/>
  <c r="O122" i="5"/>
  <c r="Q122" i="5" s="1"/>
  <c r="O178" i="5"/>
  <c r="O132" i="5"/>
  <c r="Q132" i="5" s="1"/>
  <c r="O213" i="5"/>
  <c r="O146" i="5"/>
  <c r="Q146" i="5" s="1"/>
  <c r="O147" i="5"/>
  <c r="Q147" i="5" s="1"/>
  <c r="O483" i="5"/>
  <c r="O372" i="5"/>
  <c r="O181" i="5"/>
  <c r="O302" i="5"/>
  <c r="O477" i="5"/>
  <c r="O34" i="5"/>
  <c r="Q34" i="5" s="1"/>
  <c r="O170" i="5"/>
  <c r="O115" i="5"/>
  <c r="Q115" i="5" s="1"/>
  <c r="O211" i="5"/>
  <c r="O358" i="5"/>
  <c r="O402" i="5"/>
  <c r="O182" i="5"/>
  <c r="O342" i="5"/>
  <c r="O205" i="5"/>
  <c r="O431" i="5"/>
  <c r="O148" i="5"/>
  <c r="Q148" i="5" s="1"/>
  <c r="O110" i="5"/>
  <c r="Q110" i="5" s="1"/>
  <c r="O348" i="5"/>
  <c r="O501" i="5"/>
  <c r="O64" i="5"/>
  <c r="Q64" i="5" s="1"/>
  <c r="O167" i="5"/>
  <c r="O308" i="5"/>
  <c r="O86" i="5"/>
  <c r="Q86" i="5" s="1"/>
  <c r="O55" i="5"/>
  <c r="Q55" i="5" s="1"/>
  <c r="O161" i="5"/>
  <c r="O210" i="5"/>
  <c r="O207" i="5"/>
  <c r="O208" i="5"/>
  <c r="O427" i="5"/>
  <c r="O11" i="5"/>
  <c r="Q11" i="5" s="1"/>
  <c r="O67" i="5"/>
  <c r="Q67" i="5" s="1"/>
  <c r="O70" i="5"/>
  <c r="Q70" i="5" s="1"/>
  <c r="O437" i="5"/>
  <c r="O370" i="5"/>
  <c r="O144" i="5"/>
  <c r="Q144" i="5" s="1"/>
  <c r="O418" i="5"/>
  <c r="O410" i="5"/>
  <c r="O256" i="5"/>
  <c r="O313" i="5"/>
  <c r="O229" i="5"/>
  <c r="O434" i="5"/>
  <c r="O224" i="5"/>
  <c r="O282" i="5"/>
  <c r="Q282" i="5" s="1"/>
  <c r="O309" i="5"/>
  <c r="O297" i="5"/>
  <c r="O89" i="5"/>
  <c r="Q89" i="5" s="1"/>
  <c r="O93" i="5"/>
  <c r="Q93" i="5" s="1"/>
  <c r="O248" i="5"/>
  <c r="O458" i="5"/>
  <c r="O176" i="5"/>
  <c r="O249" i="5"/>
  <c r="O500" i="5"/>
  <c r="O445" i="5"/>
  <c r="O251" i="5"/>
  <c r="O294" i="5"/>
  <c r="O368" i="5"/>
  <c r="O151" i="5"/>
  <c r="Q151" i="5" s="1"/>
  <c r="O48" i="5"/>
  <c r="Q48" i="5" s="1"/>
  <c r="O168" i="5"/>
  <c r="O300" i="5"/>
  <c r="O136" i="5"/>
  <c r="Q136" i="5" s="1"/>
  <c r="O274" i="5"/>
  <c r="O406" i="5"/>
  <c r="O80" i="5"/>
  <c r="Q80" i="5" s="1"/>
  <c r="O155" i="5"/>
  <c r="Q155" i="5" s="1"/>
  <c r="O379" i="5"/>
  <c r="O403" i="5"/>
  <c r="Q403" i="5" s="1"/>
  <c r="O133" i="5"/>
  <c r="Q133" i="5" s="1"/>
  <c r="O84" i="5"/>
  <c r="Q84" i="5" s="1"/>
  <c r="O422" i="5"/>
  <c r="O344" i="5"/>
  <c r="O292" i="5"/>
  <c r="O502" i="5"/>
  <c r="O209" i="5"/>
  <c r="O399" i="5"/>
  <c r="O387" i="5"/>
  <c r="O430" i="5"/>
  <c r="O53" i="5"/>
  <c r="Q53" i="5" s="1"/>
  <c r="O32" i="5"/>
  <c r="Q32" i="5" s="1"/>
  <c r="O121" i="5"/>
  <c r="Q121" i="5" s="1"/>
  <c r="O88" i="5"/>
  <c r="Q88" i="5" s="1"/>
  <c r="O77" i="5"/>
  <c r="Q77" i="5" s="1"/>
  <c r="O493" i="5"/>
  <c r="O90" i="5"/>
  <c r="Q90" i="5" s="1"/>
  <c r="O489" i="5"/>
  <c r="O105" i="5"/>
  <c r="Q105" i="5" s="1"/>
  <c r="O377" i="5"/>
  <c r="O226" i="5"/>
  <c r="O279" i="5"/>
  <c r="O101" i="5"/>
  <c r="Q101" i="5" s="1"/>
  <c r="O462" i="5"/>
  <c r="O57" i="5"/>
  <c r="Q57" i="5" s="1"/>
  <c r="O375" i="5"/>
  <c r="O336" i="5"/>
  <c r="O4" i="5"/>
  <c r="Q4" i="5" s="1"/>
  <c r="O24" i="5"/>
  <c r="Q24" i="5" s="1"/>
  <c r="O163" i="5"/>
  <c r="O166" i="5"/>
  <c r="O400" i="5"/>
  <c r="O177" i="5"/>
  <c r="O111" i="5"/>
  <c r="Q111" i="5" s="1"/>
  <c r="O408" i="5"/>
  <c r="O31" i="5"/>
  <c r="Q31" i="5" s="1"/>
  <c r="O5" i="5"/>
  <c r="Q5" i="5" s="1"/>
  <c r="O464" i="5"/>
  <c r="O118" i="5"/>
  <c r="Q118" i="5" s="1"/>
  <c r="O492" i="5"/>
  <c r="O54" i="5"/>
  <c r="Q54" i="5" s="1"/>
  <c r="O275" i="5"/>
  <c r="O186" i="5"/>
  <c r="O329" i="5"/>
  <c r="O398" i="5"/>
  <c r="S157" i="5"/>
  <c r="T156" i="5"/>
  <c r="X157" i="5"/>
  <c r="W158" i="5"/>
  <c r="N247" i="5" l="1"/>
  <c r="N57" i="5"/>
  <c r="P57" i="5" s="1"/>
  <c r="D57" i="5" s="1"/>
  <c r="K57" i="5" s="1"/>
  <c r="N231" i="5"/>
  <c r="N414" i="5"/>
  <c r="N167" i="5"/>
  <c r="N88" i="5"/>
  <c r="P88" i="5" s="1"/>
  <c r="D88" i="5" s="1"/>
  <c r="K88" i="5" s="1"/>
  <c r="N242" i="5"/>
  <c r="N350" i="5"/>
  <c r="N160" i="5"/>
  <c r="N362" i="5"/>
  <c r="N205" i="5"/>
  <c r="N202" i="5"/>
  <c r="N427" i="5"/>
  <c r="N44" i="5"/>
  <c r="P44" i="5" s="1"/>
  <c r="D44" i="5" s="1"/>
  <c r="K44" i="5" s="1"/>
  <c r="N114" i="5"/>
  <c r="P114" i="5" s="1"/>
  <c r="D114" i="5" s="1"/>
  <c r="K114" i="5" s="1"/>
  <c r="N130" i="5"/>
  <c r="P130" i="5" s="1"/>
  <c r="D130" i="5" s="1"/>
  <c r="K130" i="5" s="1"/>
  <c r="N453" i="5"/>
  <c r="N270" i="5"/>
  <c r="N69" i="5"/>
  <c r="P69" i="5" s="1"/>
  <c r="D69" i="5" s="1"/>
  <c r="K69" i="5" s="1"/>
  <c r="N313" i="5"/>
  <c r="N298" i="5"/>
  <c r="N443" i="5"/>
  <c r="N80" i="5"/>
  <c r="P80" i="5" s="1"/>
  <c r="D80" i="5" s="1"/>
  <c r="K80" i="5" s="1"/>
  <c r="N162" i="5"/>
  <c r="N14" i="5"/>
  <c r="P14" i="5" s="1"/>
  <c r="D14" i="5" s="1"/>
  <c r="K14" i="5" s="1"/>
  <c r="N309" i="5"/>
  <c r="N11" i="5"/>
  <c r="P11" i="5" s="1"/>
  <c r="D11" i="5" s="1"/>
  <c r="K11" i="5" s="1"/>
  <c r="N334" i="5"/>
  <c r="N186" i="5"/>
  <c r="N38" i="5"/>
  <c r="P38" i="5" s="1"/>
  <c r="D38" i="5" s="1"/>
  <c r="K38" i="5" s="1"/>
  <c r="N325" i="5"/>
  <c r="N127" i="5"/>
  <c r="P127" i="5" s="1"/>
  <c r="D127" i="5" s="1"/>
  <c r="K127" i="5" s="1"/>
  <c r="N40" i="5"/>
  <c r="P40" i="5" s="1"/>
  <c r="D40" i="5" s="1"/>
  <c r="K40" i="5" s="1"/>
  <c r="N258" i="5"/>
  <c r="N348" i="5"/>
  <c r="N252" i="5"/>
  <c r="N137" i="5"/>
  <c r="P137" i="5" s="1"/>
  <c r="D137" i="5" s="1"/>
  <c r="K137" i="5" s="1"/>
  <c r="N381" i="5"/>
  <c r="N301" i="5"/>
  <c r="N400" i="5"/>
  <c r="N275" i="5"/>
  <c r="N155" i="5"/>
  <c r="P155" i="5" s="1"/>
  <c r="D155" i="5" s="1"/>
  <c r="K155" i="5" s="1"/>
  <c r="N36" i="5"/>
  <c r="P36" i="5" s="1"/>
  <c r="D36" i="5" s="1"/>
  <c r="K36" i="5" s="1"/>
  <c r="N214" i="5"/>
  <c r="N263" i="5"/>
  <c r="N267" i="5"/>
  <c r="N98" i="5"/>
  <c r="P98" i="5" s="1"/>
  <c r="D98" i="5" s="1"/>
  <c r="K98" i="5" s="1"/>
  <c r="N490" i="5"/>
  <c r="N117" i="5"/>
  <c r="P117" i="5" s="1"/>
  <c r="D117" i="5" s="1"/>
  <c r="K117" i="5" s="1"/>
  <c r="N28" i="5"/>
  <c r="P28" i="5" s="1"/>
  <c r="D28" i="5" s="1"/>
  <c r="K28" i="5" s="1"/>
  <c r="N420" i="5"/>
  <c r="N466" i="5"/>
  <c r="N84" i="5"/>
  <c r="P84" i="5" s="1"/>
  <c r="D84" i="5" s="1"/>
  <c r="K84" i="5" s="1"/>
  <c r="N477" i="5"/>
  <c r="N271" i="5"/>
  <c r="N211" i="5"/>
  <c r="N353" i="5"/>
  <c r="N475" i="5"/>
  <c r="N12" i="5"/>
  <c r="P12" i="5" s="1"/>
  <c r="D12" i="5" s="1"/>
  <c r="K12" i="5" s="1"/>
  <c r="N225" i="5"/>
  <c r="N124" i="5"/>
  <c r="P124" i="5" s="1"/>
  <c r="D124" i="5" s="1"/>
  <c r="K124" i="5" s="1"/>
  <c r="N473" i="5"/>
  <c r="N326" i="5"/>
  <c r="N294" i="5"/>
  <c r="N106" i="5"/>
  <c r="P106" i="5" s="1"/>
  <c r="D106" i="5" s="1"/>
  <c r="K106" i="5" s="1"/>
  <c r="N126" i="5"/>
  <c r="P126" i="5" s="1"/>
  <c r="D126" i="5" s="1"/>
  <c r="K126" i="5" s="1"/>
  <c r="N317" i="5"/>
  <c r="N49" i="5"/>
  <c r="P49" i="5" s="1"/>
  <c r="D49" i="5" s="1"/>
  <c r="K49" i="5" s="1"/>
  <c r="N501" i="5"/>
  <c r="N382" i="5"/>
  <c r="N157" i="5"/>
  <c r="N53" i="5"/>
  <c r="P53" i="5" s="1"/>
  <c r="D53" i="5" s="1"/>
  <c r="K53" i="5" s="1"/>
  <c r="N105" i="5"/>
  <c r="P105" i="5" s="1"/>
  <c r="D105" i="5" s="1"/>
  <c r="K105" i="5" s="1"/>
  <c r="N451" i="5"/>
  <c r="N363" i="5"/>
  <c r="N177" i="5"/>
  <c r="N204" i="5"/>
  <c r="N150" i="5"/>
  <c r="P150" i="5" s="1"/>
  <c r="D150" i="5" s="1"/>
  <c r="K150" i="5" s="1"/>
  <c r="N236" i="5"/>
  <c r="N112" i="5"/>
  <c r="P112" i="5" s="1"/>
  <c r="D112" i="5" s="1"/>
  <c r="K112" i="5" s="1"/>
  <c r="N134" i="5"/>
  <c r="P134" i="5" s="1"/>
  <c r="D134" i="5" s="1"/>
  <c r="K134" i="5" s="1"/>
  <c r="N81" i="5"/>
  <c r="P81" i="5" s="1"/>
  <c r="D81" i="5" s="1"/>
  <c r="K81" i="5" s="1"/>
  <c r="N264" i="5"/>
  <c r="N383" i="5"/>
  <c r="N163" i="5"/>
  <c r="N412" i="5"/>
  <c r="N110" i="5"/>
  <c r="P110" i="5" s="1"/>
  <c r="D110" i="5" s="1"/>
  <c r="K110" i="5" s="1"/>
  <c r="N47" i="5"/>
  <c r="P47" i="5" s="1"/>
  <c r="D47" i="5" s="1"/>
  <c r="K47" i="5" s="1"/>
  <c r="N277" i="5"/>
  <c r="N469" i="5"/>
  <c r="N253" i="5"/>
  <c r="N10" i="5"/>
  <c r="P10" i="5" s="1"/>
  <c r="D10" i="5" s="1"/>
  <c r="K10" i="5" s="1"/>
  <c r="N93" i="5"/>
  <c r="P93" i="5" s="1"/>
  <c r="D93" i="5" s="1"/>
  <c r="K93" i="5" s="1"/>
  <c r="N438" i="5"/>
  <c r="N286" i="5"/>
  <c r="N486" i="5"/>
  <c r="N452" i="5"/>
  <c r="N168" i="5"/>
  <c r="N465" i="5"/>
  <c r="N60" i="5"/>
  <c r="P60" i="5" s="1"/>
  <c r="D60" i="5" s="1"/>
  <c r="K60" i="5" s="1"/>
  <c r="N183" i="5"/>
  <c r="Q157" i="5"/>
  <c r="N424" i="5"/>
  <c r="N311" i="5"/>
  <c r="N46" i="5"/>
  <c r="P46" i="5" s="1"/>
  <c r="D46" i="5" s="1"/>
  <c r="K46" i="5" s="1"/>
  <c r="N59" i="5"/>
  <c r="P59" i="5" s="1"/>
  <c r="D59" i="5" s="1"/>
  <c r="K59" i="5" s="1"/>
  <c r="N187" i="5"/>
  <c r="N15" i="5"/>
  <c r="P15" i="5" s="1"/>
  <c r="D15" i="5" s="1"/>
  <c r="K15" i="5" s="1"/>
  <c r="N269" i="5"/>
  <c r="N259" i="5"/>
  <c r="N154" i="5"/>
  <c r="P154" i="5" s="1"/>
  <c r="D154" i="5" s="1"/>
  <c r="K154" i="5" s="1"/>
  <c r="N457" i="5"/>
  <c r="N360" i="5"/>
  <c r="N296" i="5"/>
  <c r="N280" i="5"/>
  <c r="N374" i="5"/>
  <c r="N394" i="5"/>
  <c r="N86" i="5"/>
  <c r="P86" i="5" s="1"/>
  <c r="D86" i="5" s="1"/>
  <c r="K86" i="5" s="1"/>
  <c r="N442" i="5"/>
  <c r="N397" i="5"/>
  <c r="N406" i="5"/>
  <c r="N249" i="5"/>
  <c r="N153" i="5"/>
  <c r="P153" i="5" s="1"/>
  <c r="D153" i="5" s="1"/>
  <c r="K153" i="5" s="1"/>
  <c r="N4" i="5"/>
  <c r="P4" i="5" s="1"/>
  <c r="N70" i="5"/>
  <c r="P70" i="5" s="1"/>
  <c r="D70" i="5" s="1"/>
  <c r="K70" i="5" s="1"/>
  <c r="N437" i="5"/>
  <c r="N331" i="5"/>
  <c r="N484" i="5"/>
  <c r="N372" i="5"/>
  <c r="N349" i="5"/>
  <c r="N416" i="5"/>
  <c r="N256" i="5"/>
  <c r="N248" i="5"/>
  <c r="N151" i="5"/>
  <c r="P151" i="5" s="1"/>
  <c r="D151" i="5" s="1"/>
  <c r="K151" i="5" s="1"/>
  <c r="N135" i="5"/>
  <c r="P135" i="5" s="1"/>
  <c r="D135" i="5" s="1"/>
  <c r="K135" i="5" s="1"/>
  <c r="N34" i="5"/>
  <c r="P34" i="5" s="1"/>
  <c r="D34" i="5" s="1"/>
  <c r="K34" i="5" s="1"/>
  <c r="N354" i="5"/>
  <c r="N319" i="5"/>
  <c r="N347" i="5"/>
  <c r="N103" i="5"/>
  <c r="P103" i="5" s="1"/>
  <c r="D103" i="5" s="1"/>
  <c r="K103" i="5" s="1"/>
  <c r="N425" i="5"/>
  <c r="N323" i="5"/>
  <c r="N458" i="5"/>
  <c r="N391" i="5"/>
  <c r="N27" i="5"/>
  <c r="P27" i="5" s="1"/>
  <c r="D27" i="5" s="1"/>
  <c r="K27" i="5" s="1"/>
  <c r="N169" i="5"/>
  <c r="N16" i="5"/>
  <c r="P16" i="5" s="1"/>
  <c r="D16" i="5" s="1"/>
  <c r="K16" i="5" s="1"/>
  <c r="N310" i="5"/>
  <c r="N293" i="5"/>
  <c r="N503" i="5"/>
  <c r="N292" i="5"/>
  <c r="N460" i="5"/>
  <c r="N82" i="5"/>
  <c r="P82" i="5" s="1"/>
  <c r="D82" i="5" s="1"/>
  <c r="K82" i="5" s="1"/>
  <c r="N35" i="5"/>
  <c r="P35" i="5" s="1"/>
  <c r="D35" i="5" s="1"/>
  <c r="K35" i="5" s="1"/>
  <c r="N26" i="5"/>
  <c r="P26" i="5" s="1"/>
  <c r="D26" i="5" s="1"/>
  <c r="K26" i="5" s="1"/>
  <c r="N476" i="5"/>
  <c r="N8" i="5"/>
  <c r="P8" i="5" s="1"/>
  <c r="D8" i="5" s="1"/>
  <c r="K8" i="5" s="1"/>
  <c r="N478" i="5"/>
  <c r="N399" i="5"/>
  <c r="N74" i="5"/>
  <c r="P74" i="5" s="1"/>
  <c r="D74" i="5" s="1"/>
  <c r="K74" i="5" s="1"/>
  <c r="N447" i="5"/>
  <c r="N407" i="5"/>
  <c r="N403" i="5"/>
  <c r="P403" i="5" s="1"/>
  <c r="D403" i="5" s="1"/>
  <c r="K403" i="5" s="1"/>
  <c r="N143" i="5"/>
  <c r="P143" i="5" s="1"/>
  <c r="D143" i="5" s="1"/>
  <c r="K143" i="5" s="1"/>
  <c r="N58" i="5"/>
  <c r="P58" i="5" s="1"/>
  <c r="D58" i="5" s="1"/>
  <c r="K58" i="5" s="1"/>
  <c r="N387" i="5"/>
  <c r="N3" i="5"/>
  <c r="P3" i="5" s="1"/>
  <c r="D3" i="5" s="1"/>
  <c r="K3" i="5" s="1"/>
  <c r="N52" i="5"/>
  <c r="P52" i="5" s="1"/>
  <c r="D52" i="5" s="1"/>
  <c r="K52" i="5" s="1"/>
  <c r="N89" i="5"/>
  <c r="P89" i="5" s="1"/>
  <c r="D89" i="5" s="1"/>
  <c r="K89" i="5" s="1"/>
  <c r="N219" i="5"/>
  <c r="N206" i="5"/>
  <c r="N377" i="5"/>
  <c r="N91" i="5"/>
  <c r="P91" i="5" s="1"/>
  <c r="D91" i="5" s="1"/>
  <c r="K91" i="5" s="1"/>
  <c r="N45" i="5"/>
  <c r="P45" i="5" s="1"/>
  <c r="D45" i="5" s="1"/>
  <c r="K45" i="5" s="1"/>
  <c r="N284" i="5"/>
  <c r="N180" i="5"/>
  <c r="N435" i="5"/>
  <c r="N303" i="5"/>
  <c r="N172" i="5"/>
  <c r="N181" i="5"/>
  <c r="N94" i="5"/>
  <c r="P94" i="5" s="1"/>
  <c r="D94" i="5" s="1"/>
  <c r="K94" i="5" s="1"/>
  <c r="N7" i="5"/>
  <c r="P7" i="5" s="1"/>
  <c r="D7" i="5" s="1"/>
  <c r="K7" i="5" s="1"/>
  <c r="N75" i="5"/>
  <c r="P75" i="5" s="1"/>
  <c r="D75" i="5" s="1"/>
  <c r="K75" i="5" s="1"/>
  <c r="N375" i="5"/>
  <c r="N395" i="5"/>
  <c r="N147" i="5"/>
  <c r="P147" i="5" s="1"/>
  <c r="D147" i="5" s="1"/>
  <c r="K147" i="5" s="1"/>
  <c r="N291" i="5"/>
  <c r="N288" i="5"/>
  <c r="N165" i="5"/>
  <c r="N197" i="5"/>
  <c r="N198" i="5"/>
  <c r="N113" i="5"/>
  <c r="P113" i="5" s="1"/>
  <c r="D113" i="5" s="1"/>
  <c r="K113" i="5" s="1"/>
  <c r="N173" i="5"/>
  <c r="N339" i="5"/>
  <c r="N61" i="5"/>
  <c r="P61" i="5" s="1"/>
  <c r="D61" i="5" s="1"/>
  <c r="K61" i="5" s="1"/>
  <c r="N178" i="5"/>
  <c r="N55" i="5"/>
  <c r="P55" i="5" s="1"/>
  <c r="D55" i="5" s="1"/>
  <c r="K55" i="5" s="1"/>
  <c r="N324" i="5"/>
  <c r="N327" i="5"/>
  <c r="N243" i="5"/>
  <c r="N146" i="5"/>
  <c r="P146" i="5" s="1"/>
  <c r="D146" i="5" s="1"/>
  <c r="K146" i="5" s="1"/>
  <c r="N285" i="5"/>
  <c r="N289" i="5"/>
  <c r="N446" i="5"/>
  <c r="N356" i="5"/>
  <c r="N190" i="5"/>
  <c r="N215" i="5"/>
  <c r="N50" i="5"/>
  <c r="P50" i="5" s="1"/>
  <c r="D50" i="5" s="1"/>
  <c r="K50" i="5" s="1"/>
  <c r="N101" i="5"/>
  <c r="P101" i="5" s="1"/>
  <c r="D101" i="5" s="1"/>
  <c r="K101" i="5" s="1"/>
  <c r="N235" i="5"/>
  <c r="N306" i="5"/>
  <c r="N133" i="5"/>
  <c r="P133" i="5" s="1"/>
  <c r="D133" i="5" s="1"/>
  <c r="K133" i="5" s="1"/>
  <c r="N39" i="5"/>
  <c r="P39" i="5" s="1"/>
  <c r="D39" i="5" s="1"/>
  <c r="K39" i="5" s="1"/>
  <c r="N156" i="5"/>
  <c r="P156" i="5" s="1"/>
  <c r="D156" i="5" s="1"/>
  <c r="K156" i="5" s="1"/>
  <c r="N194" i="5"/>
  <c r="N232" i="5"/>
  <c r="N200" i="5"/>
  <c r="N295" i="5"/>
  <c r="N461" i="5"/>
  <c r="N182" i="5"/>
  <c r="N431" i="5"/>
  <c r="N254" i="5"/>
  <c r="N439" i="5"/>
  <c r="N373" i="5"/>
  <c r="N209" i="5"/>
  <c r="N268" i="5"/>
  <c r="N335" i="5"/>
  <c r="N396" i="5"/>
  <c r="N203" i="5"/>
  <c r="N315" i="5"/>
  <c r="N364" i="5"/>
  <c r="N92" i="5"/>
  <c r="P92" i="5" s="1"/>
  <c r="D92" i="5" s="1"/>
  <c r="K92" i="5" s="1"/>
  <c r="N171" i="5"/>
  <c r="N41" i="5"/>
  <c r="P41" i="5" s="1"/>
  <c r="D41" i="5" s="1"/>
  <c r="K41" i="5" s="1"/>
  <c r="N108" i="5"/>
  <c r="P108" i="5" s="1"/>
  <c r="D108" i="5" s="1"/>
  <c r="K108" i="5" s="1"/>
  <c r="N107" i="5"/>
  <c r="P107" i="5" s="1"/>
  <c r="D107" i="5" s="1"/>
  <c r="K107" i="5" s="1"/>
  <c r="N265" i="5"/>
  <c r="N272" i="5"/>
  <c r="N320" i="5"/>
  <c r="N502" i="5"/>
  <c r="N467" i="5"/>
  <c r="N366" i="5"/>
  <c r="N6" i="5"/>
  <c r="P6" i="5" s="1"/>
  <c r="D6" i="5" s="1"/>
  <c r="K6" i="5" s="1"/>
  <c r="N472" i="5"/>
  <c r="N500" i="5"/>
  <c r="N216" i="5"/>
  <c r="N455" i="5"/>
  <c r="N419" i="5"/>
  <c r="N278" i="5"/>
  <c r="N468" i="5"/>
  <c r="N409" i="5"/>
  <c r="N274" i="5"/>
  <c r="N498" i="5"/>
  <c r="N402" i="5"/>
  <c r="N229" i="5"/>
  <c r="N481" i="5"/>
  <c r="N379" i="5"/>
  <c r="N493" i="5"/>
  <c r="N100" i="5"/>
  <c r="P100" i="5" s="1"/>
  <c r="D100" i="5" s="1"/>
  <c r="K100" i="5" s="1"/>
  <c r="N66" i="5"/>
  <c r="P66" i="5" s="1"/>
  <c r="D66" i="5" s="1"/>
  <c r="K66" i="5" s="1"/>
  <c r="N492" i="5"/>
  <c r="N25" i="5"/>
  <c r="P25" i="5" s="1"/>
  <c r="D25" i="5" s="1"/>
  <c r="K25" i="5" s="1"/>
  <c r="N300" i="5"/>
  <c r="N316" i="5"/>
  <c r="N18" i="5"/>
  <c r="P18" i="5" s="1"/>
  <c r="D18" i="5" s="1"/>
  <c r="K18" i="5" s="1"/>
  <c r="N48" i="5"/>
  <c r="P48" i="5" s="1"/>
  <c r="D48" i="5" s="1"/>
  <c r="K48" i="5" s="1"/>
  <c r="N184" i="5"/>
  <c r="N423" i="5"/>
  <c r="N213" i="5"/>
  <c r="N260" i="5"/>
  <c r="N239" i="5"/>
  <c r="N17" i="5"/>
  <c r="P17" i="5" s="1"/>
  <c r="D17" i="5" s="1"/>
  <c r="K17" i="5" s="1"/>
  <c r="N287" i="5"/>
  <c r="N251" i="5"/>
  <c r="N19" i="5"/>
  <c r="P19" i="5" s="1"/>
  <c r="D19" i="5" s="1"/>
  <c r="K19" i="5" s="1"/>
  <c r="N170" i="5"/>
  <c r="N338" i="5"/>
  <c r="N220" i="5"/>
  <c r="N189" i="5"/>
  <c r="N494" i="5"/>
  <c r="N144" i="5"/>
  <c r="P144" i="5" s="1"/>
  <c r="D144" i="5" s="1"/>
  <c r="K144" i="5" s="1"/>
  <c r="N250" i="5"/>
  <c r="N384" i="5"/>
  <c r="N333" i="5"/>
  <c r="N340" i="5"/>
  <c r="N312" i="5"/>
  <c r="N352" i="5"/>
  <c r="N408" i="5"/>
  <c r="N483" i="5"/>
  <c r="N221" i="5"/>
  <c r="N223" i="5"/>
  <c r="N109" i="5"/>
  <c r="P109" i="5" s="1"/>
  <c r="D109" i="5" s="1"/>
  <c r="K109" i="5" s="1"/>
  <c r="N449" i="5"/>
  <c r="N355" i="5"/>
  <c r="N185" i="5"/>
  <c r="N365" i="5"/>
  <c r="N32" i="5"/>
  <c r="P32" i="5" s="1"/>
  <c r="D32" i="5" s="1"/>
  <c r="K32" i="5" s="1"/>
  <c r="N450" i="5"/>
  <c r="N96" i="5"/>
  <c r="P96" i="5" s="1"/>
  <c r="D96" i="5" s="1"/>
  <c r="K96" i="5" s="1"/>
  <c r="N152" i="5"/>
  <c r="P152" i="5" s="1"/>
  <c r="D152" i="5" s="1"/>
  <c r="K152" i="5" s="1"/>
  <c r="N104" i="5"/>
  <c r="P104" i="5" s="1"/>
  <c r="D104" i="5" s="1"/>
  <c r="K104" i="5" s="1"/>
  <c r="N371" i="5"/>
  <c r="N359" i="5"/>
  <c r="N97" i="5"/>
  <c r="P97" i="5" s="1"/>
  <c r="D97" i="5" s="1"/>
  <c r="K97" i="5" s="1"/>
  <c r="N332" i="5"/>
  <c r="N175" i="5"/>
  <c r="N436" i="5"/>
  <c r="N5" i="5"/>
  <c r="P5" i="5" s="1"/>
  <c r="D5" i="5" s="1"/>
  <c r="K5" i="5" s="1"/>
  <c r="N401" i="5"/>
  <c r="N302" i="5"/>
  <c r="N282" i="5"/>
  <c r="P282" i="5" s="1"/>
  <c r="D282" i="5" s="1"/>
  <c r="K282" i="5" s="1"/>
  <c r="N499" i="5"/>
  <c r="N330" i="5"/>
  <c r="N201" i="5"/>
  <c r="N131" i="5"/>
  <c r="P131" i="5" s="1"/>
  <c r="D131" i="5" s="1"/>
  <c r="K131" i="5" s="1"/>
  <c r="N480" i="5"/>
  <c r="N322" i="5"/>
  <c r="N378" i="5"/>
  <c r="N138" i="5"/>
  <c r="P138" i="5" s="1"/>
  <c r="D138" i="5" s="1"/>
  <c r="K138" i="5" s="1"/>
  <c r="N304" i="5"/>
  <c r="N42" i="5"/>
  <c r="P42" i="5" s="1"/>
  <c r="D42" i="5" s="1"/>
  <c r="K42" i="5" s="1"/>
  <c r="N123" i="5"/>
  <c r="P123" i="5" s="1"/>
  <c r="D123" i="5" s="1"/>
  <c r="K123" i="5" s="1"/>
  <c r="N426" i="5"/>
  <c r="N255" i="5"/>
  <c r="N228" i="5"/>
  <c r="N237" i="5"/>
  <c r="N357" i="5"/>
  <c r="N428" i="5"/>
  <c r="N405" i="5"/>
  <c r="N90" i="5"/>
  <c r="P90" i="5" s="1"/>
  <c r="D90" i="5" s="1"/>
  <c r="K90" i="5" s="1"/>
  <c r="N351" i="5"/>
  <c r="N210" i="5"/>
  <c r="N139" i="5"/>
  <c r="P139" i="5" s="1"/>
  <c r="D139" i="5" s="1"/>
  <c r="K139" i="5" s="1"/>
  <c r="N141" i="5"/>
  <c r="P141" i="5" s="1"/>
  <c r="D141" i="5" s="1"/>
  <c r="K141" i="5" s="1"/>
  <c r="N119" i="5"/>
  <c r="P119" i="5" s="1"/>
  <c r="D119" i="5" s="1"/>
  <c r="K119" i="5" s="1"/>
  <c r="N136" i="5"/>
  <c r="P136" i="5" s="1"/>
  <c r="D136" i="5" s="1"/>
  <c r="K136" i="5" s="1"/>
  <c r="N474" i="5"/>
  <c r="N297" i="5"/>
  <c r="N454" i="5"/>
  <c r="N196" i="5"/>
  <c r="N79" i="5"/>
  <c r="P79" i="5" s="1"/>
  <c r="D79" i="5" s="1"/>
  <c r="K79" i="5" s="1"/>
  <c r="N388" i="5"/>
  <c r="N336" i="5"/>
  <c r="N337" i="5"/>
  <c r="N314" i="5"/>
  <c r="N417" i="5"/>
  <c r="N422" i="5"/>
  <c r="N68" i="5"/>
  <c r="P68" i="5" s="1"/>
  <c r="D68" i="5" s="1"/>
  <c r="K68" i="5" s="1"/>
  <c r="N241" i="5"/>
  <c r="N463" i="5"/>
  <c r="N102" i="5"/>
  <c r="P102" i="5" s="1"/>
  <c r="D102" i="5" s="1"/>
  <c r="K102" i="5" s="1"/>
  <c r="N77" i="5"/>
  <c r="P77" i="5" s="1"/>
  <c r="D77" i="5" s="1"/>
  <c r="K77" i="5" s="1"/>
  <c r="N63" i="5"/>
  <c r="P63" i="5" s="1"/>
  <c r="D63" i="5" s="1"/>
  <c r="K63" i="5" s="1"/>
  <c r="N192" i="5"/>
  <c r="N33" i="5"/>
  <c r="P33" i="5" s="1"/>
  <c r="D33" i="5" s="1"/>
  <c r="K33" i="5" s="1"/>
  <c r="N321" i="5"/>
  <c r="N318" i="5"/>
  <c r="N448" i="5"/>
  <c r="N207" i="5"/>
  <c r="N344" i="5"/>
  <c r="N43" i="5"/>
  <c r="P43" i="5" s="1"/>
  <c r="D43" i="5" s="1"/>
  <c r="K43" i="5" s="1"/>
  <c r="N83" i="5"/>
  <c r="P83" i="5" s="1"/>
  <c r="D83" i="5" s="1"/>
  <c r="K83" i="5" s="1"/>
  <c r="N31" i="5"/>
  <c r="P31" i="5" s="1"/>
  <c r="D31" i="5" s="1"/>
  <c r="K31" i="5" s="1"/>
  <c r="N464" i="5"/>
  <c r="N444" i="5"/>
  <c r="N392" i="5"/>
  <c r="N367" i="5"/>
  <c r="N398" i="5"/>
  <c r="N421" i="5"/>
  <c r="N342" i="5"/>
  <c r="N120" i="5"/>
  <c r="P120" i="5" s="1"/>
  <c r="D120" i="5" s="1"/>
  <c r="K120" i="5" s="1"/>
  <c r="N273" i="5"/>
  <c r="N161" i="5"/>
  <c r="N129" i="5"/>
  <c r="P129" i="5" s="1"/>
  <c r="D129" i="5" s="1"/>
  <c r="K129" i="5" s="1"/>
  <c r="N51" i="5"/>
  <c r="P51" i="5" s="1"/>
  <c r="D51" i="5" s="1"/>
  <c r="K51" i="5" s="1"/>
  <c r="N125" i="5"/>
  <c r="P125" i="5" s="1"/>
  <c r="D125" i="5" s="1"/>
  <c r="K125" i="5" s="1"/>
  <c r="N226" i="5"/>
  <c r="N218" i="5"/>
  <c r="N233" i="5"/>
  <c r="N199" i="5"/>
  <c r="N281" i="5"/>
  <c r="N212" i="5"/>
  <c r="N158" i="5"/>
  <c r="N87" i="5"/>
  <c r="P87" i="5" s="1"/>
  <c r="D87" i="5" s="1"/>
  <c r="K87" i="5" s="1"/>
  <c r="N433" i="5"/>
  <c r="N195" i="5"/>
  <c r="N142" i="5"/>
  <c r="P142" i="5" s="1"/>
  <c r="D142" i="5" s="1"/>
  <c r="K142" i="5" s="1"/>
  <c r="N495" i="5"/>
  <c r="N440" i="5"/>
  <c r="N244" i="5"/>
  <c r="N140" i="5"/>
  <c r="P140" i="5" s="1"/>
  <c r="D140" i="5" s="1"/>
  <c r="K140" i="5" s="1"/>
  <c r="N245" i="5"/>
  <c r="N23" i="5"/>
  <c r="P23" i="5" s="1"/>
  <c r="D23" i="5" s="1"/>
  <c r="K23" i="5" s="1"/>
  <c r="N64" i="5"/>
  <c r="P64" i="5" s="1"/>
  <c r="D64" i="5" s="1"/>
  <c r="K64" i="5" s="1"/>
  <c r="N497" i="5"/>
  <c r="N496" i="5"/>
  <c r="N121" i="5"/>
  <c r="P121" i="5" s="1"/>
  <c r="D121" i="5" s="1"/>
  <c r="K121" i="5" s="1"/>
  <c r="N246" i="5"/>
  <c r="N148" i="5"/>
  <c r="P148" i="5" s="1"/>
  <c r="D148" i="5" s="1"/>
  <c r="K148" i="5" s="1"/>
  <c r="N191" i="5"/>
  <c r="N24" i="5"/>
  <c r="P24" i="5" s="1"/>
  <c r="D24" i="5" s="1"/>
  <c r="K24" i="5" s="1"/>
  <c r="N386" i="5"/>
  <c r="N222" i="5"/>
  <c r="N73" i="5"/>
  <c r="P73" i="5" s="1"/>
  <c r="D73" i="5" s="1"/>
  <c r="K73" i="5" s="1"/>
  <c r="N116" i="5"/>
  <c r="P116" i="5" s="1"/>
  <c r="D116" i="5" s="1"/>
  <c r="K116" i="5" s="1"/>
  <c r="N62" i="5"/>
  <c r="P62" i="5" s="1"/>
  <c r="D62" i="5" s="1"/>
  <c r="K62" i="5" s="1"/>
  <c r="N78" i="5"/>
  <c r="P78" i="5" s="1"/>
  <c r="D78" i="5" s="1"/>
  <c r="K78" i="5" s="1"/>
  <c r="N262" i="5"/>
  <c r="N328" i="5"/>
  <c r="N261" i="5"/>
  <c r="N487" i="5"/>
  <c r="N176" i="5"/>
  <c r="N488" i="5"/>
  <c r="N345" i="5"/>
  <c r="N370" i="5"/>
  <c r="N217" i="5"/>
  <c r="N128" i="5"/>
  <c r="P128" i="5" s="1"/>
  <c r="D128" i="5" s="1"/>
  <c r="K128" i="5" s="1"/>
  <c r="N122" i="5"/>
  <c r="P122" i="5" s="1"/>
  <c r="D122" i="5" s="1"/>
  <c r="K122" i="5" s="1"/>
  <c r="N432" i="5"/>
  <c r="N361" i="5"/>
  <c r="N299" i="5"/>
  <c r="N479" i="5"/>
  <c r="N9" i="5"/>
  <c r="P9" i="5" s="1"/>
  <c r="D9" i="5" s="1"/>
  <c r="K9" i="5" s="1"/>
  <c r="N276" i="5"/>
  <c r="N166" i="5"/>
  <c r="N13" i="5"/>
  <c r="P13" i="5" s="1"/>
  <c r="D13" i="5" s="1"/>
  <c r="K13" i="5" s="1"/>
  <c r="N430" i="5"/>
  <c r="N462" i="5"/>
  <c r="N132" i="5"/>
  <c r="P132" i="5" s="1"/>
  <c r="D132" i="5" s="1"/>
  <c r="K132" i="5" s="1"/>
  <c r="N179" i="5"/>
  <c r="N491" i="5"/>
  <c r="N418" i="5"/>
  <c r="N343" i="5"/>
  <c r="N164" i="5"/>
  <c r="N266" i="5"/>
  <c r="N470" i="5"/>
  <c r="N389" i="5"/>
  <c r="N380" i="5"/>
  <c r="N188" i="5"/>
  <c r="N346" i="5"/>
  <c r="N434" i="5"/>
  <c r="N159" i="5"/>
  <c r="N193" i="5"/>
  <c r="N227" i="5"/>
  <c r="N305" i="5"/>
  <c r="N238" i="5"/>
  <c r="N441" i="5"/>
  <c r="N72" i="5"/>
  <c r="P72" i="5" s="1"/>
  <c r="D72" i="5" s="1"/>
  <c r="K72" i="5" s="1"/>
  <c r="N208" i="5"/>
  <c r="N390" i="5"/>
  <c r="N56" i="5"/>
  <c r="P56" i="5" s="1"/>
  <c r="D56" i="5" s="1"/>
  <c r="K56" i="5" s="1"/>
  <c r="N445" i="5"/>
  <c r="N456" i="5"/>
  <c r="N85" i="5"/>
  <c r="P85" i="5" s="1"/>
  <c r="D85" i="5" s="1"/>
  <c r="K85" i="5" s="1"/>
  <c r="N145" i="5"/>
  <c r="P145" i="5" s="1"/>
  <c r="D145" i="5" s="1"/>
  <c r="K145" i="5" s="1"/>
  <c r="N54" i="5"/>
  <c r="P54" i="5" s="1"/>
  <c r="D54" i="5" s="1"/>
  <c r="K54" i="5" s="1"/>
  <c r="N30" i="5"/>
  <c r="P30" i="5" s="1"/>
  <c r="D30" i="5" s="1"/>
  <c r="K30" i="5" s="1"/>
  <c r="N257" i="5"/>
  <c r="N149" i="5"/>
  <c r="P149" i="5" s="1"/>
  <c r="D149" i="5" s="1"/>
  <c r="K149" i="5" s="1"/>
  <c r="N71" i="5"/>
  <c r="P71" i="5" s="1"/>
  <c r="D71" i="5" s="1"/>
  <c r="K71" i="5" s="1"/>
  <c r="N411" i="5"/>
  <c r="N341" i="5"/>
  <c r="N76" i="5"/>
  <c r="P76" i="5" s="1"/>
  <c r="D76" i="5" s="1"/>
  <c r="K76" i="5" s="1"/>
  <c r="N290" i="5"/>
  <c r="N307" i="5"/>
  <c r="N393" i="5"/>
  <c r="N234" i="5"/>
  <c r="N29" i="5"/>
  <c r="P29" i="5" s="1"/>
  <c r="D29" i="5" s="1"/>
  <c r="K29" i="5" s="1"/>
  <c r="N413" i="5"/>
  <c r="N240" i="5"/>
  <c r="N358" i="5"/>
  <c r="N329" i="5"/>
  <c r="N174" i="5"/>
  <c r="N404" i="5"/>
  <c r="N385" i="5"/>
  <c r="N283" i="5"/>
  <c r="N410" i="5"/>
  <c r="N37" i="5"/>
  <c r="P37" i="5" s="1"/>
  <c r="D37" i="5" s="1"/>
  <c r="K37" i="5" s="1"/>
  <c r="N369" i="5"/>
  <c r="N485" i="5"/>
  <c r="N118" i="5"/>
  <c r="P118" i="5" s="1"/>
  <c r="D118" i="5" s="1"/>
  <c r="K118" i="5" s="1"/>
  <c r="N65" i="5"/>
  <c r="P65" i="5" s="1"/>
  <c r="D65" i="5" s="1"/>
  <c r="K65" i="5" s="1"/>
  <c r="N95" i="5"/>
  <c r="P95" i="5" s="1"/>
  <c r="D95" i="5" s="1"/>
  <c r="K95" i="5" s="1"/>
  <c r="N429" i="5"/>
  <c r="N471" i="5"/>
  <c r="N459" i="5"/>
  <c r="N482" i="5"/>
  <c r="N21" i="5"/>
  <c r="P21" i="5" s="1"/>
  <c r="D21" i="5" s="1"/>
  <c r="K21" i="5" s="1"/>
  <c r="N279" i="5"/>
  <c r="N20" i="5"/>
  <c r="P20" i="5" s="1"/>
  <c r="D20" i="5" s="1"/>
  <c r="K20" i="5" s="1"/>
  <c r="N67" i="5"/>
  <c r="P67" i="5" s="1"/>
  <c r="D67" i="5" s="1"/>
  <c r="K67" i="5" s="1"/>
  <c r="N115" i="5"/>
  <c r="P115" i="5" s="1"/>
  <c r="D115" i="5" s="1"/>
  <c r="K115" i="5" s="1"/>
  <c r="N22" i="5"/>
  <c r="P22" i="5" s="1"/>
  <c r="D22" i="5" s="1"/>
  <c r="K22" i="5" s="1"/>
  <c r="N368" i="5"/>
  <c r="N99" i="5"/>
  <c r="P99" i="5" s="1"/>
  <c r="D99" i="5" s="1"/>
  <c r="K99" i="5" s="1"/>
  <c r="N230" i="5"/>
  <c r="N111" i="5"/>
  <c r="P111" i="5" s="1"/>
  <c r="D111" i="5" s="1"/>
  <c r="K111" i="5" s="1"/>
  <c r="N489" i="5"/>
  <c r="N224" i="5"/>
  <c r="N376" i="5"/>
  <c r="N308" i="5"/>
  <c r="S158" i="5"/>
  <c r="Q158" i="5" s="1"/>
  <c r="R157" i="5"/>
  <c r="X158" i="5"/>
  <c r="W159" i="5"/>
  <c r="D4" i="5" l="1"/>
  <c r="K4" i="5" s="1"/>
  <c r="R158" i="5"/>
  <c r="S159" i="5"/>
  <c r="Q159" i="5" s="1"/>
  <c r="T157" i="5"/>
  <c r="P157" i="5"/>
  <c r="D157" i="5" s="1"/>
  <c r="K157" i="5" s="1"/>
  <c r="X159" i="5"/>
  <c r="W160" i="5"/>
  <c r="S160" i="5" l="1"/>
  <c r="Q160" i="5" s="1"/>
  <c r="R159" i="5"/>
  <c r="T158" i="5"/>
  <c r="P158" i="5"/>
  <c r="D158" i="5" s="1"/>
  <c r="K158" i="5" s="1"/>
  <c r="W161" i="5"/>
  <c r="X160" i="5"/>
  <c r="S161" i="5" l="1"/>
  <c r="Q161" i="5" s="1"/>
  <c r="T159" i="5"/>
  <c r="P159" i="5"/>
  <c r="D159" i="5" s="1"/>
  <c r="K159" i="5" s="1"/>
  <c r="R160" i="5"/>
  <c r="X161" i="5"/>
  <c r="W162" i="5"/>
  <c r="S162" i="5" l="1"/>
  <c r="Q162" i="5" s="1"/>
  <c r="T160" i="5"/>
  <c r="P160" i="5"/>
  <c r="D160" i="5" s="1"/>
  <c r="K160" i="5" s="1"/>
  <c r="R161" i="5"/>
  <c r="X162" i="5"/>
  <c r="W163" i="5"/>
  <c r="R162" i="5" l="1"/>
  <c r="T162" i="5" s="1"/>
  <c r="S163" i="5"/>
  <c r="Q163" i="5" s="1"/>
  <c r="T161" i="5"/>
  <c r="P161" i="5"/>
  <c r="D161" i="5" s="1"/>
  <c r="K161" i="5" s="1"/>
  <c r="X163" i="5"/>
  <c r="W164" i="5"/>
  <c r="P162" i="5" l="1"/>
  <c r="D162" i="5" s="1"/>
  <c r="K162" i="5" s="1"/>
  <c r="R163" i="5"/>
  <c r="T163" i="5" s="1"/>
  <c r="S164" i="5"/>
  <c r="Q164" i="5" s="1"/>
  <c r="X164" i="5"/>
  <c r="W165" i="5"/>
  <c r="P163" i="5" l="1"/>
  <c r="D163" i="5" s="1"/>
  <c r="K163" i="5" s="1"/>
  <c r="R164" i="5"/>
  <c r="T164" i="5" s="1"/>
  <c r="S165" i="5"/>
  <c r="Q165" i="5" s="1"/>
  <c r="W166" i="5"/>
  <c r="X165" i="5"/>
  <c r="R165" i="5" l="1"/>
  <c r="P165" i="5" s="1"/>
  <c r="D165" i="5" s="1"/>
  <c r="K165" i="5" s="1"/>
  <c r="P164" i="5"/>
  <c r="D164" i="5" s="1"/>
  <c r="K164" i="5" s="1"/>
  <c r="S166" i="5"/>
  <c r="W167" i="5"/>
  <c r="X166" i="5"/>
  <c r="T165" i="5" l="1"/>
  <c r="S167" i="5"/>
  <c r="R167" i="5" s="1"/>
  <c r="P167" i="5" s="1"/>
  <c r="Q166" i="5"/>
  <c r="R166" i="5"/>
  <c r="P166" i="5" s="1"/>
  <c r="X167" i="5"/>
  <c r="W168" i="5"/>
  <c r="D166" i="5" l="1"/>
  <c r="K166" i="5" s="1"/>
  <c r="S168" i="5"/>
  <c r="T166" i="5"/>
  <c r="T167" i="5"/>
  <c r="Q167" i="5"/>
  <c r="D167" i="5" s="1"/>
  <c r="K167" i="5" s="1"/>
  <c r="X168" i="5"/>
  <c r="W169" i="5"/>
  <c r="S169" i="5" l="1"/>
  <c r="Q169" i="5" s="1"/>
  <c r="Q168" i="5"/>
  <c r="R168" i="5"/>
  <c r="P168" i="5" s="1"/>
  <c r="X169" i="5"/>
  <c r="W170" i="5"/>
  <c r="D168" i="5" l="1"/>
  <c r="K168" i="5" s="1"/>
  <c r="S170" i="5"/>
  <c r="Q170" i="5" s="1"/>
  <c r="T168" i="5"/>
  <c r="R169" i="5"/>
  <c r="X170" i="5"/>
  <c r="W171" i="5"/>
  <c r="S171" i="5" l="1"/>
  <c r="Q171" i="5" s="1"/>
  <c r="T169" i="5"/>
  <c r="P169" i="5"/>
  <c r="D169" i="5" s="1"/>
  <c r="K169" i="5" s="1"/>
  <c r="R170" i="5"/>
  <c r="W172" i="5"/>
  <c r="X171" i="5"/>
  <c r="S172" i="5" l="1"/>
  <c r="Q172" i="5" s="1"/>
  <c r="T170" i="5"/>
  <c r="P170" i="5"/>
  <c r="D170" i="5" s="1"/>
  <c r="K170" i="5" s="1"/>
  <c r="R171" i="5"/>
  <c r="X172" i="5"/>
  <c r="W173" i="5"/>
  <c r="T171" i="5" l="1"/>
  <c r="P171" i="5"/>
  <c r="D171" i="5" s="1"/>
  <c r="K171" i="5" s="1"/>
  <c r="S173" i="5"/>
  <c r="Q173" i="5" s="1"/>
  <c r="R172" i="5"/>
  <c r="X173" i="5"/>
  <c r="W174" i="5"/>
  <c r="S174" i="5" s="1"/>
  <c r="C60" i="1" l="1"/>
  <c r="C13" i="9" s="1"/>
  <c r="B13" i="9"/>
  <c r="AF2" i="9" s="1"/>
  <c r="AG15" i="9" s="1"/>
  <c r="R173" i="5"/>
  <c r="T173" i="5" s="1"/>
  <c r="T172" i="5"/>
  <c r="P172" i="5"/>
  <c r="D172" i="5" s="1"/>
  <c r="K172" i="5" s="1"/>
  <c r="R174" i="5"/>
  <c r="Q174" i="5"/>
  <c r="X174" i="5"/>
  <c r="W175" i="5"/>
  <c r="S175" i="5" s="1"/>
  <c r="B71" i="1"/>
  <c r="B21" i="9" s="1"/>
  <c r="B70" i="1"/>
  <c r="B20" i="9" s="1"/>
  <c r="B69" i="1"/>
  <c r="B19" i="9" s="1"/>
  <c r="B68" i="1"/>
  <c r="B18" i="9" s="1"/>
  <c r="B67" i="1"/>
  <c r="B17" i="9" s="1"/>
  <c r="C59" i="1"/>
  <c r="C12" i="9" s="1"/>
  <c r="C58" i="1"/>
  <c r="C11" i="9" s="1"/>
  <c r="C57" i="1"/>
  <c r="C10" i="9" s="1"/>
  <c r="C56" i="1"/>
  <c r="C9" i="9" s="1"/>
  <c r="C55" i="1"/>
  <c r="C8" i="9" s="1"/>
  <c r="C54" i="1"/>
  <c r="C7" i="9" s="1"/>
  <c r="C53" i="1"/>
  <c r="C6" i="9" s="1"/>
  <c r="C52" i="1"/>
  <c r="C5" i="9" s="1"/>
  <c r="G50" i="1"/>
  <c r="G3" i="9" s="1"/>
  <c r="F50" i="1"/>
  <c r="F3" i="9" s="1"/>
  <c r="C37" i="1"/>
  <c r="B31" i="1"/>
  <c r="A2" i="9" s="1"/>
  <c r="H1" i="9" l="1"/>
  <c r="P173" i="5"/>
  <c r="D173" i="5" s="1"/>
  <c r="K173" i="5" s="1"/>
  <c r="R175" i="5"/>
  <c r="P175" i="5" s="1"/>
  <c r="Q175" i="5"/>
  <c r="T174" i="5"/>
  <c r="P174" i="5"/>
  <c r="D174" i="5" s="1"/>
  <c r="K174" i="5" s="1"/>
  <c r="X175" i="5"/>
  <c r="W176" i="5"/>
  <c r="S176" i="5" s="1"/>
  <c r="C34" i="1"/>
  <c r="D51" i="1" l="1"/>
  <c r="D4" i="9" s="1"/>
  <c r="D55" i="1"/>
  <c r="R176" i="5"/>
  <c r="P176" i="5" s="1"/>
  <c r="Q176" i="5"/>
  <c r="D175" i="5"/>
  <c r="K175" i="5" s="1"/>
  <c r="X176" i="5"/>
  <c r="W177" i="5"/>
  <c r="S177" i="5" s="1"/>
  <c r="D35" i="1"/>
  <c r="E56" i="1" s="1"/>
  <c r="D60" i="1"/>
  <c r="C35" i="1"/>
  <c r="E53" i="1" s="1"/>
  <c r="D58" i="1"/>
  <c r="D54" i="1"/>
  <c r="D53" i="1"/>
  <c r="D59" i="1"/>
  <c r="D56" i="1"/>
  <c r="D57" i="1"/>
  <c r="D52" i="1"/>
  <c r="F51" i="1" l="1"/>
  <c r="F4" i="9" s="1"/>
  <c r="P4" i="9" s="1"/>
  <c r="P16" i="9" s="1"/>
  <c r="F54" i="1"/>
  <c r="F7" i="9" s="1"/>
  <c r="AB4" i="9" s="1"/>
  <c r="D7" i="9"/>
  <c r="F52" i="1"/>
  <c r="F5" i="9" s="1"/>
  <c r="T4" i="9" s="1"/>
  <c r="D5" i="9"/>
  <c r="G53" i="1"/>
  <c r="G6" i="9" s="1"/>
  <c r="X5" i="9" s="1"/>
  <c r="X18" i="9" s="1"/>
  <c r="E6" i="9"/>
  <c r="F53" i="1"/>
  <c r="F6" i="9" s="1"/>
  <c r="X4" i="9" s="1"/>
  <c r="D6" i="9"/>
  <c r="F55" i="1"/>
  <c r="F8" i="9" s="1"/>
  <c r="AF4" i="9" s="1"/>
  <c r="D8" i="9"/>
  <c r="F58" i="1"/>
  <c r="F11" i="9" s="1"/>
  <c r="Z4" i="9" s="1"/>
  <c r="D11" i="9"/>
  <c r="F60" i="1"/>
  <c r="F13" i="9" s="1"/>
  <c r="AH4" i="9" s="1"/>
  <c r="D13" i="9"/>
  <c r="G56" i="1"/>
  <c r="G9" i="9" s="1"/>
  <c r="E9" i="9"/>
  <c r="F56" i="1"/>
  <c r="F9" i="9" s="1"/>
  <c r="D9" i="9"/>
  <c r="F59" i="1"/>
  <c r="F12" i="9" s="1"/>
  <c r="AD4" i="9" s="1"/>
  <c r="D12" i="9"/>
  <c r="F57" i="1"/>
  <c r="F10" i="9" s="1"/>
  <c r="V4" i="9" s="1"/>
  <c r="D10" i="9"/>
  <c r="R177" i="5"/>
  <c r="P177" i="5" s="1"/>
  <c r="Q177" i="5"/>
  <c r="D176" i="5"/>
  <c r="K176" i="5" s="1"/>
  <c r="X177" i="5"/>
  <c r="W178" i="5"/>
  <c r="S178" i="5" s="1"/>
  <c r="E59" i="1"/>
  <c r="E57" i="1"/>
  <c r="E58" i="1"/>
  <c r="E60" i="1"/>
  <c r="E52" i="1"/>
  <c r="E55" i="1"/>
  <c r="E54" i="1"/>
  <c r="E51" i="1"/>
  <c r="P17" i="9" l="1"/>
  <c r="T16" i="9"/>
  <c r="T17" i="9"/>
  <c r="Z16" i="9"/>
  <c r="Z17" i="9"/>
  <c r="X16" i="9"/>
  <c r="X17" i="9"/>
  <c r="AB16" i="9"/>
  <c r="AB17" i="9"/>
  <c r="AD16" i="9"/>
  <c r="AD17" i="9"/>
  <c r="AH16" i="9"/>
  <c r="AH17" i="9"/>
  <c r="V16" i="9"/>
  <c r="V17" i="9"/>
  <c r="AF16" i="9"/>
  <c r="AF17" i="9"/>
  <c r="R5" i="9"/>
  <c r="R4" i="9"/>
  <c r="R16" i="9" s="1"/>
  <c r="H56" i="1"/>
  <c r="H9" i="9" s="1"/>
  <c r="G51" i="1"/>
  <c r="E4" i="9"/>
  <c r="G54" i="1"/>
  <c r="E7" i="9"/>
  <c r="H53" i="1"/>
  <c r="H6" i="9" s="1"/>
  <c r="G55" i="1"/>
  <c r="E8" i="9"/>
  <c r="G52" i="1"/>
  <c r="E5" i="9"/>
  <c r="G57" i="1"/>
  <c r="E10" i="9"/>
  <c r="G58" i="1"/>
  <c r="C69" i="1" s="1"/>
  <c r="C19" i="9" s="1"/>
  <c r="E11" i="9"/>
  <c r="G60" i="1"/>
  <c r="E13" i="9"/>
  <c r="G59" i="1"/>
  <c r="E12" i="9"/>
  <c r="R178" i="5"/>
  <c r="P178" i="5" s="1"/>
  <c r="Q178" i="5"/>
  <c r="D177" i="5"/>
  <c r="K177" i="5" s="1"/>
  <c r="X178" i="5"/>
  <c r="W179" i="5"/>
  <c r="C71" i="1" l="1"/>
  <c r="C21" i="9" s="1"/>
  <c r="AG4" i="9" s="1"/>
  <c r="AG16" i="9" s="1"/>
  <c r="C68" i="1"/>
  <c r="C18" i="9" s="1"/>
  <c r="U4" i="9" s="1"/>
  <c r="U16" i="9" s="1"/>
  <c r="C67" i="1"/>
  <c r="C17" i="9" s="1"/>
  <c r="Y4" i="9"/>
  <c r="Y16" i="9" s="1"/>
  <c r="R17" i="9"/>
  <c r="R18" i="9"/>
  <c r="H52" i="1"/>
  <c r="H5" i="9" s="1"/>
  <c r="G5" i="9"/>
  <c r="T5" i="9" s="1"/>
  <c r="T18" i="9" s="1"/>
  <c r="H55" i="1"/>
  <c r="H8" i="9" s="1"/>
  <c r="G8" i="9"/>
  <c r="AF5" i="9" s="1"/>
  <c r="AF18" i="9" s="1"/>
  <c r="H54" i="1"/>
  <c r="H7" i="9" s="1"/>
  <c r="G7" i="9"/>
  <c r="AB5" i="9" s="1"/>
  <c r="AB18" i="9" s="1"/>
  <c r="H51" i="1"/>
  <c r="H4" i="9" s="1"/>
  <c r="G4" i="9"/>
  <c r="H59" i="1"/>
  <c r="H12" i="9" s="1"/>
  <c r="G12" i="9"/>
  <c r="AD5" i="9" s="1"/>
  <c r="H60" i="1"/>
  <c r="H13" i="9" s="1"/>
  <c r="G13" i="9"/>
  <c r="AH5" i="9" s="1"/>
  <c r="C70" i="1"/>
  <c r="C20" i="9" s="1"/>
  <c r="H58" i="1"/>
  <c r="H11" i="9" s="1"/>
  <c r="G11" i="9"/>
  <c r="Z5" i="9" s="1"/>
  <c r="Y5" i="9" s="1"/>
  <c r="H57" i="1"/>
  <c r="H10" i="9" s="1"/>
  <c r="G10" i="9"/>
  <c r="V5" i="9" s="1"/>
  <c r="W180" i="5"/>
  <c r="S179" i="5"/>
  <c r="D178" i="5"/>
  <c r="K178" i="5" s="1"/>
  <c r="U5" i="9" l="1"/>
  <c r="U18" i="9" s="1"/>
  <c r="Q4" i="9"/>
  <c r="Q16" i="9" s="1"/>
  <c r="Y18" i="9"/>
  <c r="AC5" i="9"/>
  <c r="AC4" i="9"/>
  <c r="AC16" i="9" s="1"/>
  <c r="AG5" i="9"/>
  <c r="AG18" i="9" s="1"/>
  <c r="AH18" i="9"/>
  <c r="AD18" i="9"/>
  <c r="V18" i="9"/>
  <c r="Z18" i="9"/>
  <c r="P5" i="9"/>
  <c r="P18" i="9" s="1"/>
  <c r="R179" i="5"/>
  <c r="P179" i="5" s="1"/>
  <c r="Q179" i="5"/>
  <c r="W181" i="5"/>
  <c r="S180" i="5"/>
  <c r="Q5" i="9" l="1"/>
  <c r="Q18" i="9" s="1"/>
  <c r="AC18" i="9"/>
  <c r="R180" i="5"/>
  <c r="P180" i="5" s="1"/>
  <c r="Q180" i="5"/>
  <c r="W182" i="5"/>
  <c r="S181" i="5"/>
  <c r="D179" i="5"/>
  <c r="K179" i="5" s="1"/>
  <c r="R181" i="5" l="1"/>
  <c r="P181" i="5" s="1"/>
  <c r="Q181" i="5"/>
  <c r="W183" i="5"/>
  <c r="S182" i="5"/>
  <c r="D180" i="5"/>
  <c r="K180" i="5" s="1"/>
  <c r="R182" i="5" l="1"/>
  <c r="P182" i="5" s="1"/>
  <c r="Q182" i="5"/>
  <c r="W184" i="5"/>
  <c r="S183" i="5"/>
  <c r="D181" i="5"/>
  <c r="K181" i="5" s="1"/>
  <c r="R183" i="5" l="1"/>
  <c r="P183" i="5" s="1"/>
  <c r="Q183" i="5"/>
  <c r="W185" i="5"/>
  <c r="S184" i="5"/>
  <c r="D182" i="5"/>
  <c r="K182" i="5" s="1"/>
  <c r="R184" i="5" l="1"/>
  <c r="P184" i="5" s="1"/>
  <c r="Q184" i="5"/>
  <c r="W186" i="5"/>
  <c r="S185" i="5"/>
  <c r="D183" i="5"/>
  <c r="K183" i="5" s="1"/>
  <c r="R185" i="5" l="1"/>
  <c r="P185" i="5" s="1"/>
  <c r="Q185" i="5"/>
  <c r="W187" i="5"/>
  <c r="S186" i="5"/>
  <c r="D184" i="5"/>
  <c r="K184" i="5" s="1"/>
  <c r="R186" i="5" l="1"/>
  <c r="P186" i="5" s="1"/>
  <c r="Q186" i="5"/>
  <c r="W188" i="5"/>
  <c r="S187" i="5"/>
  <c r="D185" i="5"/>
  <c r="K185" i="5" s="1"/>
  <c r="R187" i="5" l="1"/>
  <c r="P187" i="5" s="1"/>
  <c r="Q187" i="5"/>
  <c r="W189" i="5"/>
  <c r="S188" i="5"/>
  <c r="D186" i="5"/>
  <c r="K186" i="5" s="1"/>
  <c r="R188" i="5" l="1"/>
  <c r="P188" i="5" s="1"/>
  <c r="Q188" i="5"/>
  <c r="W190" i="5"/>
  <c r="S189" i="5"/>
  <c r="D187" i="5"/>
  <c r="K187" i="5" s="1"/>
  <c r="D188" i="5" l="1"/>
  <c r="K188" i="5" s="1"/>
  <c r="R189" i="5"/>
  <c r="P189" i="5" s="1"/>
  <c r="Q189" i="5"/>
  <c r="W191" i="5"/>
  <c r="S190" i="5"/>
  <c r="R190" i="5" l="1"/>
  <c r="P190" i="5" s="1"/>
  <c r="Q190" i="5"/>
  <c r="W192" i="5"/>
  <c r="S191" i="5"/>
  <c r="D189" i="5"/>
  <c r="K189" i="5" s="1"/>
  <c r="R191" i="5" l="1"/>
  <c r="P191" i="5" s="1"/>
  <c r="Q191" i="5"/>
  <c r="W193" i="5"/>
  <c r="S192" i="5"/>
  <c r="D190" i="5"/>
  <c r="K190" i="5" s="1"/>
  <c r="R192" i="5" l="1"/>
  <c r="P192" i="5" s="1"/>
  <c r="Q192" i="5"/>
  <c r="W194" i="5"/>
  <c r="S193" i="5"/>
  <c r="D191" i="5"/>
  <c r="K191" i="5" s="1"/>
  <c r="R193" i="5" l="1"/>
  <c r="P193" i="5" s="1"/>
  <c r="Q193" i="5"/>
  <c r="W195" i="5"/>
  <c r="S194" i="5"/>
  <c r="D192" i="5"/>
  <c r="K192" i="5" s="1"/>
  <c r="W196" i="5" l="1"/>
  <c r="S195" i="5"/>
  <c r="R194" i="5"/>
  <c r="P194" i="5" s="1"/>
  <c r="Q194" i="5"/>
  <c r="D193" i="5"/>
  <c r="K193" i="5" s="1"/>
  <c r="D194" i="5" l="1"/>
  <c r="K194" i="5" s="1"/>
  <c r="R195" i="5"/>
  <c r="P195" i="5" s="1"/>
  <c r="Q195" i="5"/>
  <c r="W197" i="5"/>
  <c r="S196" i="5"/>
  <c r="R196" i="5" l="1"/>
  <c r="P196" i="5" s="1"/>
  <c r="Q196" i="5"/>
  <c r="W198" i="5"/>
  <c r="S197" i="5"/>
  <c r="D195" i="5"/>
  <c r="K195" i="5" s="1"/>
  <c r="R197" i="5" l="1"/>
  <c r="P197" i="5" s="1"/>
  <c r="Q197" i="5"/>
  <c r="W199" i="5"/>
  <c r="S198" i="5"/>
  <c r="D196" i="5"/>
  <c r="K196" i="5" s="1"/>
  <c r="D197" i="5" l="1"/>
  <c r="K197" i="5" s="1"/>
  <c r="R198" i="5"/>
  <c r="P198" i="5" s="1"/>
  <c r="Q198" i="5"/>
  <c r="W200" i="5"/>
  <c r="S199" i="5"/>
  <c r="R199" i="5" l="1"/>
  <c r="P199" i="5" s="1"/>
  <c r="Q199" i="5"/>
  <c r="W201" i="5"/>
  <c r="S200" i="5"/>
  <c r="D198" i="5"/>
  <c r="K198" i="5" s="1"/>
  <c r="R200" i="5" l="1"/>
  <c r="P200" i="5" s="1"/>
  <c r="Q200" i="5"/>
  <c r="W202" i="5"/>
  <c r="S201" i="5"/>
  <c r="D199" i="5"/>
  <c r="K199" i="5" s="1"/>
  <c r="R201" i="5" l="1"/>
  <c r="P201" i="5" s="1"/>
  <c r="Q201" i="5"/>
  <c r="W203" i="5"/>
  <c r="S202" i="5"/>
  <c r="D200" i="5"/>
  <c r="K200" i="5" s="1"/>
  <c r="R202" i="5" l="1"/>
  <c r="P202" i="5" s="1"/>
  <c r="Q202" i="5"/>
  <c r="W204" i="5"/>
  <c r="S203" i="5"/>
  <c r="D201" i="5"/>
  <c r="K201" i="5" s="1"/>
  <c r="R203" i="5" l="1"/>
  <c r="P203" i="5" s="1"/>
  <c r="Q203" i="5"/>
  <c r="W205" i="5"/>
  <c r="S204" i="5"/>
  <c r="D202" i="5"/>
  <c r="K202" i="5" s="1"/>
  <c r="W206" i="5" l="1"/>
  <c r="S205" i="5"/>
  <c r="R204" i="5"/>
  <c r="P204" i="5" s="1"/>
  <c r="Q204" i="5"/>
  <c r="D203" i="5"/>
  <c r="K203" i="5" s="1"/>
  <c r="D204" i="5" l="1"/>
  <c r="K204" i="5" s="1"/>
  <c r="R205" i="5"/>
  <c r="P205" i="5" s="1"/>
  <c r="Q205" i="5"/>
  <c r="W207" i="5"/>
  <c r="S206" i="5"/>
  <c r="R206" i="5" l="1"/>
  <c r="P206" i="5" s="1"/>
  <c r="Q206" i="5"/>
  <c r="W208" i="5"/>
  <c r="S207" i="5"/>
  <c r="D205" i="5"/>
  <c r="K205" i="5" s="1"/>
  <c r="W209" i="5" l="1"/>
  <c r="S208" i="5"/>
  <c r="R207" i="5"/>
  <c r="P207" i="5" s="1"/>
  <c r="Q207" i="5"/>
  <c r="D206" i="5"/>
  <c r="K206" i="5" s="1"/>
  <c r="D207" i="5" l="1"/>
  <c r="K207" i="5" s="1"/>
  <c r="R208" i="5"/>
  <c r="P208" i="5" s="1"/>
  <c r="Q208" i="5"/>
  <c r="W210" i="5"/>
  <c r="S209" i="5"/>
  <c r="R209" i="5" l="1"/>
  <c r="P209" i="5" s="1"/>
  <c r="Q209" i="5"/>
  <c r="W211" i="5"/>
  <c r="S210" i="5"/>
  <c r="D208" i="5"/>
  <c r="K208" i="5" s="1"/>
  <c r="D209" i="5" l="1"/>
  <c r="K209" i="5" s="1"/>
  <c r="R210" i="5"/>
  <c r="P210" i="5" s="1"/>
  <c r="Q210" i="5"/>
  <c r="W212" i="5"/>
  <c r="S211" i="5"/>
  <c r="R211" i="5" l="1"/>
  <c r="P211" i="5" s="1"/>
  <c r="Q211" i="5"/>
  <c r="W213" i="5"/>
  <c r="S212" i="5"/>
  <c r="D210" i="5"/>
  <c r="K210" i="5" s="1"/>
  <c r="R212" i="5" l="1"/>
  <c r="P212" i="5" s="1"/>
  <c r="Q212" i="5"/>
  <c r="W214" i="5"/>
  <c r="S213" i="5"/>
  <c r="D211" i="5"/>
  <c r="K211" i="5" s="1"/>
  <c r="R213" i="5" l="1"/>
  <c r="P213" i="5" s="1"/>
  <c r="Q213" i="5"/>
  <c r="W215" i="5"/>
  <c r="S214" i="5"/>
  <c r="D212" i="5"/>
  <c r="K212" i="5" s="1"/>
  <c r="R214" i="5" l="1"/>
  <c r="P214" i="5" s="1"/>
  <c r="Q214" i="5"/>
  <c r="W216" i="5"/>
  <c r="S215" i="5"/>
  <c r="D213" i="5"/>
  <c r="K213" i="5" s="1"/>
  <c r="R215" i="5" l="1"/>
  <c r="P215" i="5" s="1"/>
  <c r="Q215" i="5"/>
  <c r="W217" i="5"/>
  <c r="S216" i="5"/>
  <c r="D214" i="5"/>
  <c r="K214" i="5" s="1"/>
  <c r="W218" i="5" l="1"/>
  <c r="S217" i="5"/>
  <c r="R216" i="5"/>
  <c r="P216" i="5" s="1"/>
  <c r="Q216" i="5"/>
  <c r="D215" i="5"/>
  <c r="K215" i="5" s="1"/>
  <c r="D216" i="5" l="1"/>
  <c r="K216" i="5" s="1"/>
  <c r="R217" i="5"/>
  <c r="P217" i="5" s="1"/>
  <c r="Q217" i="5"/>
  <c r="W219" i="5"/>
  <c r="S218" i="5"/>
  <c r="D217" i="5" l="1"/>
  <c r="K217" i="5" s="1"/>
  <c r="R218" i="5"/>
  <c r="P218" i="5" s="1"/>
  <c r="Q218" i="5"/>
  <c r="W220" i="5"/>
  <c r="S219" i="5"/>
  <c r="R219" i="5" l="1"/>
  <c r="P219" i="5" s="1"/>
  <c r="Q219" i="5"/>
  <c r="W221" i="5"/>
  <c r="S220" i="5"/>
  <c r="D218" i="5"/>
  <c r="K218" i="5" s="1"/>
  <c r="D219" i="5" l="1"/>
  <c r="K219" i="5" s="1"/>
  <c r="R220" i="5"/>
  <c r="P220" i="5" s="1"/>
  <c r="Q220" i="5"/>
  <c r="W222" i="5"/>
  <c r="S221" i="5"/>
  <c r="R221" i="5" l="1"/>
  <c r="P221" i="5" s="1"/>
  <c r="Q221" i="5"/>
  <c r="W223" i="5"/>
  <c r="S222" i="5"/>
  <c r="D220" i="5"/>
  <c r="K220" i="5" s="1"/>
  <c r="R222" i="5" l="1"/>
  <c r="P222" i="5" s="1"/>
  <c r="Q222" i="5"/>
  <c r="W224" i="5"/>
  <c r="S223" i="5"/>
  <c r="D221" i="5"/>
  <c r="K221" i="5" s="1"/>
  <c r="D222" i="5" l="1"/>
  <c r="K222" i="5" s="1"/>
  <c r="R223" i="5"/>
  <c r="P223" i="5" s="1"/>
  <c r="Q223" i="5"/>
  <c r="W225" i="5"/>
  <c r="S224" i="5"/>
  <c r="R224" i="5" l="1"/>
  <c r="P224" i="5" s="1"/>
  <c r="Q224" i="5"/>
  <c r="W226" i="5"/>
  <c r="S225" i="5"/>
  <c r="D223" i="5"/>
  <c r="K223" i="5" s="1"/>
  <c r="W227" i="5" l="1"/>
  <c r="S226" i="5"/>
  <c r="R225" i="5"/>
  <c r="P225" i="5" s="1"/>
  <c r="Q225" i="5"/>
  <c r="D224" i="5"/>
  <c r="K224" i="5" s="1"/>
  <c r="D225" i="5" l="1"/>
  <c r="K225" i="5" s="1"/>
  <c r="R226" i="5"/>
  <c r="P226" i="5" s="1"/>
  <c r="Q226" i="5"/>
  <c r="W228" i="5"/>
  <c r="S227" i="5"/>
  <c r="R227" i="5" l="1"/>
  <c r="P227" i="5" s="1"/>
  <c r="Q227" i="5"/>
  <c r="W229" i="5"/>
  <c r="S228" i="5"/>
  <c r="D226" i="5"/>
  <c r="K226" i="5" s="1"/>
  <c r="R228" i="5" l="1"/>
  <c r="P228" i="5" s="1"/>
  <c r="Q228" i="5"/>
  <c r="W230" i="5"/>
  <c r="S229" i="5"/>
  <c r="D227" i="5"/>
  <c r="K227" i="5" s="1"/>
  <c r="W231" i="5" l="1"/>
  <c r="S230" i="5"/>
  <c r="R229" i="5"/>
  <c r="P229" i="5" s="1"/>
  <c r="Q229" i="5"/>
  <c r="D228" i="5"/>
  <c r="K228" i="5" s="1"/>
  <c r="D229" i="5" l="1"/>
  <c r="K229" i="5" s="1"/>
  <c r="R230" i="5"/>
  <c r="P230" i="5" s="1"/>
  <c r="Q230" i="5"/>
  <c r="W232" i="5"/>
  <c r="S231" i="5"/>
  <c r="D230" i="5" l="1"/>
  <c r="K230" i="5" s="1"/>
  <c r="R231" i="5"/>
  <c r="P231" i="5" s="1"/>
  <c r="Q231" i="5"/>
  <c r="W233" i="5"/>
  <c r="S232" i="5"/>
  <c r="R232" i="5" l="1"/>
  <c r="P232" i="5" s="1"/>
  <c r="Q232" i="5"/>
  <c r="W234" i="5"/>
  <c r="S233" i="5"/>
  <c r="D231" i="5"/>
  <c r="K231" i="5" s="1"/>
  <c r="R233" i="5" l="1"/>
  <c r="P233" i="5" s="1"/>
  <c r="Q233" i="5"/>
  <c r="W235" i="5"/>
  <c r="S234" i="5"/>
  <c r="D232" i="5"/>
  <c r="K232" i="5" s="1"/>
  <c r="R234" i="5" l="1"/>
  <c r="P234" i="5" s="1"/>
  <c r="Q234" i="5"/>
  <c r="W236" i="5"/>
  <c r="S235" i="5"/>
  <c r="D233" i="5"/>
  <c r="K233" i="5" s="1"/>
  <c r="R235" i="5" l="1"/>
  <c r="P235" i="5" s="1"/>
  <c r="Q235" i="5"/>
  <c r="W237" i="5"/>
  <c r="S236" i="5"/>
  <c r="D234" i="5"/>
  <c r="K234" i="5" s="1"/>
  <c r="R236" i="5" l="1"/>
  <c r="P236" i="5" s="1"/>
  <c r="Q236" i="5"/>
  <c r="W238" i="5"/>
  <c r="S237" i="5"/>
  <c r="D235" i="5"/>
  <c r="K235" i="5" s="1"/>
  <c r="R237" i="5" l="1"/>
  <c r="P237" i="5" s="1"/>
  <c r="Q237" i="5"/>
  <c r="W239" i="5"/>
  <c r="S238" i="5"/>
  <c r="D236" i="5"/>
  <c r="K236" i="5" s="1"/>
  <c r="R238" i="5" l="1"/>
  <c r="P238" i="5" s="1"/>
  <c r="Q238" i="5"/>
  <c r="W240" i="5"/>
  <c r="S239" i="5"/>
  <c r="D237" i="5"/>
  <c r="K237" i="5" s="1"/>
  <c r="R239" i="5" l="1"/>
  <c r="P239" i="5" s="1"/>
  <c r="Q239" i="5"/>
  <c r="W241" i="5"/>
  <c r="S240" i="5"/>
  <c r="D238" i="5"/>
  <c r="K238" i="5" s="1"/>
  <c r="D239" i="5" l="1"/>
  <c r="K239" i="5" s="1"/>
  <c r="W242" i="5"/>
  <c r="S241" i="5"/>
  <c r="R240" i="5"/>
  <c r="P240" i="5" s="1"/>
  <c r="Q240" i="5"/>
  <c r="D240" i="5" l="1"/>
  <c r="K240" i="5" s="1"/>
  <c r="R241" i="5"/>
  <c r="P241" i="5" s="1"/>
  <c r="Q241" i="5"/>
  <c r="W243" i="5"/>
  <c r="S242" i="5"/>
  <c r="W244" i="5" l="1"/>
  <c r="S243" i="5"/>
  <c r="R242" i="5"/>
  <c r="P242" i="5" s="1"/>
  <c r="Q242" i="5"/>
  <c r="D241" i="5"/>
  <c r="K241" i="5" s="1"/>
  <c r="D242" i="5" l="1"/>
  <c r="K242" i="5" s="1"/>
  <c r="R243" i="5"/>
  <c r="P243" i="5" s="1"/>
  <c r="Q243" i="5"/>
  <c r="W245" i="5"/>
  <c r="S244" i="5"/>
  <c r="R244" i="5" l="1"/>
  <c r="P244" i="5" s="1"/>
  <c r="Q244" i="5"/>
  <c r="W246" i="5"/>
  <c r="S245" i="5"/>
  <c r="D243" i="5"/>
  <c r="K243" i="5" s="1"/>
  <c r="W247" i="5" l="1"/>
  <c r="S246" i="5"/>
  <c r="R245" i="5"/>
  <c r="P245" i="5" s="1"/>
  <c r="Q245" i="5"/>
  <c r="D244" i="5"/>
  <c r="K244" i="5" s="1"/>
  <c r="D245" i="5" l="1"/>
  <c r="K245" i="5" s="1"/>
  <c r="R246" i="5"/>
  <c r="P246" i="5" s="1"/>
  <c r="Q246" i="5"/>
  <c r="W248" i="5"/>
  <c r="S247" i="5"/>
  <c r="W249" i="5" l="1"/>
  <c r="S248" i="5"/>
  <c r="R247" i="5"/>
  <c r="P247" i="5" s="1"/>
  <c r="Q247" i="5"/>
  <c r="D246" i="5"/>
  <c r="K246" i="5" s="1"/>
  <c r="D247" i="5" l="1"/>
  <c r="K247" i="5" s="1"/>
  <c r="R248" i="5"/>
  <c r="P248" i="5" s="1"/>
  <c r="Q248" i="5"/>
  <c r="W250" i="5"/>
  <c r="S249" i="5"/>
  <c r="W251" i="5" l="1"/>
  <c r="S250" i="5"/>
  <c r="R249" i="5"/>
  <c r="P249" i="5" s="1"/>
  <c r="Q249" i="5"/>
  <c r="D248" i="5"/>
  <c r="K248" i="5" s="1"/>
  <c r="D249" i="5" l="1"/>
  <c r="K249" i="5" s="1"/>
  <c r="R250" i="5"/>
  <c r="P250" i="5" s="1"/>
  <c r="Q250" i="5"/>
  <c r="W252" i="5"/>
  <c r="S251" i="5"/>
  <c r="D250" i="5" l="1"/>
  <c r="K250" i="5" s="1"/>
  <c r="R251" i="5"/>
  <c r="P251" i="5" s="1"/>
  <c r="Q251" i="5"/>
  <c r="W253" i="5"/>
  <c r="S252" i="5"/>
  <c r="R252" i="5" l="1"/>
  <c r="P252" i="5" s="1"/>
  <c r="Q252" i="5"/>
  <c r="W254" i="5"/>
  <c r="S253" i="5"/>
  <c r="D251" i="5"/>
  <c r="K251" i="5" s="1"/>
  <c r="D252" i="5" l="1"/>
  <c r="K252" i="5" s="1"/>
  <c r="R253" i="5"/>
  <c r="P253" i="5" s="1"/>
  <c r="Q253" i="5"/>
  <c r="W255" i="5"/>
  <c r="S254" i="5"/>
  <c r="R254" i="5" l="1"/>
  <c r="P254" i="5" s="1"/>
  <c r="Q254" i="5"/>
  <c r="W256" i="5"/>
  <c r="S255" i="5"/>
  <c r="D253" i="5"/>
  <c r="K253" i="5" s="1"/>
  <c r="R255" i="5" l="1"/>
  <c r="P255" i="5" s="1"/>
  <c r="Q255" i="5"/>
  <c r="W257" i="5"/>
  <c r="S256" i="5"/>
  <c r="D254" i="5"/>
  <c r="K254" i="5" s="1"/>
  <c r="R256" i="5" l="1"/>
  <c r="P256" i="5" s="1"/>
  <c r="Q256" i="5"/>
  <c r="W258" i="5"/>
  <c r="S257" i="5"/>
  <c r="D255" i="5"/>
  <c r="K255" i="5" s="1"/>
  <c r="D256" i="5" l="1"/>
  <c r="K256" i="5" s="1"/>
  <c r="R257" i="5"/>
  <c r="P257" i="5" s="1"/>
  <c r="Q257" i="5"/>
  <c r="W259" i="5"/>
  <c r="S258" i="5"/>
  <c r="R258" i="5" l="1"/>
  <c r="P258" i="5" s="1"/>
  <c r="Q258" i="5"/>
  <c r="W260" i="5"/>
  <c r="S259" i="5"/>
  <c r="D257" i="5"/>
  <c r="K257" i="5" s="1"/>
  <c r="R259" i="5" l="1"/>
  <c r="P259" i="5" s="1"/>
  <c r="Q259" i="5"/>
  <c r="W261" i="5"/>
  <c r="S260" i="5"/>
  <c r="D258" i="5"/>
  <c r="K258" i="5" s="1"/>
  <c r="R260" i="5" l="1"/>
  <c r="P260" i="5" s="1"/>
  <c r="Q260" i="5"/>
  <c r="W262" i="5"/>
  <c r="S261" i="5"/>
  <c r="D259" i="5"/>
  <c r="K259" i="5" s="1"/>
  <c r="R261" i="5" l="1"/>
  <c r="P261" i="5" s="1"/>
  <c r="Q261" i="5"/>
  <c r="W263" i="5"/>
  <c r="S262" i="5"/>
  <c r="D260" i="5"/>
  <c r="K260" i="5" s="1"/>
  <c r="W264" i="5" l="1"/>
  <c r="S263" i="5"/>
  <c r="R262" i="5"/>
  <c r="P262" i="5" s="1"/>
  <c r="Q262" i="5"/>
  <c r="D261" i="5"/>
  <c r="K261" i="5" s="1"/>
  <c r="D262" i="5" l="1"/>
  <c r="K262" i="5" s="1"/>
  <c r="R263" i="5"/>
  <c r="P263" i="5" s="1"/>
  <c r="Q263" i="5"/>
  <c r="W265" i="5"/>
  <c r="S264" i="5"/>
  <c r="R264" i="5" l="1"/>
  <c r="P264" i="5" s="1"/>
  <c r="Q264" i="5"/>
  <c r="W266" i="5"/>
  <c r="S265" i="5"/>
  <c r="D263" i="5"/>
  <c r="K263" i="5" s="1"/>
  <c r="R265" i="5" l="1"/>
  <c r="P265" i="5" s="1"/>
  <c r="Q265" i="5"/>
  <c r="W267" i="5"/>
  <c r="S266" i="5"/>
  <c r="D264" i="5"/>
  <c r="K264" i="5" s="1"/>
  <c r="R266" i="5" l="1"/>
  <c r="P266" i="5" s="1"/>
  <c r="Q266" i="5"/>
  <c r="W268" i="5"/>
  <c r="S267" i="5"/>
  <c r="D265" i="5"/>
  <c r="K265" i="5" s="1"/>
  <c r="R267" i="5" l="1"/>
  <c r="P267" i="5" s="1"/>
  <c r="Q267" i="5"/>
  <c r="W269" i="5"/>
  <c r="S268" i="5"/>
  <c r="D266" i="5"/>
  <c r="K266" i="5" s="1"/>
  <c r="R268" i="5" l="1"/>
  <c r="P268" i="5" s="1"/>
  <c r="Q268" i="5"/>
  <c r="W270" i="5"/>
  <c r="S269" i="5"/>
  <c r="D267" i="5"/>
  <c r="K267" i="5" s="1"/>
  <c r="R269" i="5" l="1"/>
  <c r="P269" i="5" s="1"/>
  <c r="Q269" i="5"/>
  <c r="W271" i="5"/>
  <c r="S270" i="5"/>
  <c r="D268" i="5"/>
  <c r="K268" i="5" s="1"/>
  <c r="R270" i="5" l="1"/>
  <c r="P270" i="5" s="1"/>
  <c r="Q270" i="5"/>
  <c r="W272" i="5"/>
  <c r="S271" i="5"/>
  <c r="D269" i="5"/>
  <c r="K269" i="5" s="1"/>
  <c r="W273" i="5" l="1"/>
  <c r="S272" i="5"/>
  <c r="R271" i="5"/>
  <c r="P271" i="5" s="1"/>
  <c r="Q271" i="5"/>
  <c r="D270" i="5"/>
  <c r="K270" i="5" s="1"/>
  <c r="D271" i="5" l="1"/>
  <c r="K271" i="5" s="1"/>
  <c r="R272" i="5"/>
  <c r="P272" i="5" s="1"/>
  <c r="Q272" i="5"/>
  <c r="W274" i="5"/>
  <c r="S273" i="5"/>
  <c r="R273" i="5" l="1"/>
  <c r="P273" i="5" s="1"/>
  <c r="Q273" i="5"/>
  <c r="W275" i="5"/>
  <c r="S274" i="5"/>
  <c r="D272" i="5"/>
  <c r="K272" i="5" s="1"/>
  <c r="W276" i="5" l="1"/>
  <c r="S275" i="5"/>
  <c r="R274" i="5"/>
  <c r="P274" i="5" s="1"/>
  <c r="Q274" i="5"/>
  <c r="D273" i="5"/>
  <c r="K273" i="5" s="1"/>
  <c r="D274" i="5" l="1"/>
  <c r="K274" i="5" s="1"/>
  <c r="R275" i="5"/>
  <c r="P275" i="5" s="1"/>
  <c r="Q275" i="5"/>
  <c r="W277" i="5"/>
  <c r="S276" i="5"/>
  <c r="W278" i="5" l="1"/>
  <c r="S277" i="5"/>
  <c r="R276" i="5"/>
  <c r="P276" i="5" s="1"/>
  <c r="Q276" i="5"/>
  <c r="D275" i="5"/>
  <c r="K275" i="5" s="1"/>
  <c r="D276" i="5" l="1"/>
  <c r="K276" i="5" s="1"/>
  <c r="R277" i="5"/>
  <c r="P277" i="5" s="1"/>
  <c r="Q277" i="5"/>
  <c r="W279" i="5"/>
  <c r="S278" i="5"/>
  <c r="W280" i="5" l="1"/>
  <c r="S279" i="5"/>
  <c r="R278" i="5"/>
  <c r="P278" i="5" s="1"/>
  <c r="Q278" i="5"/>
  <c r="D277" i="5"/>
  <c r="K277" i="5" s="1"/>
  <c r="D278" i="5" l="1"/>
  <c r="K278" i="5" s="1"/>
  <c r="R279" i="5"/>
  <c r="P279" i="5" s="1"/>
  <c r="Q279" i="5"/>
  <c r="W281" i="5"/>
  <c r="S280" i="5"/>
  <c r="R280" i="5" l="1"/>
  <c r="P280" i="5" s="1"/>
  <c r="Q280" i="5"/>
  <c r="W283" i="5"/>
  <c r="S281" i="5"/>
  <c r="D279" i="5"/>
  <c r="K279" i="5" s="1"/>
  <c r="W284" i="5" l="1"/>
  <c r="S283" i="5"/>
  <c r="R281" i="5"/>
  <c r="P281" i="5" s="1"/>
  <c r="Q281" i="5"/>
  <c r="D280" i="5"/>
  <c r="K280" i="5" s="1"/>
  <c r="D281" i="5" l="1"/>
  <c r="K281" i="5" s="1"/>
  <c r="R283" i="5"/>
  <c r="P283" i="5" s="1"/>
  <c r="Q283" i="5"/>
  <c r="W285" i="5"/>
  <c r="S284" i="5"/>
  <c r="W286" i="5" l="1"/>
  <c r="S285" i="5"/>
  <c r="Q285" i="5" s="1"/>
  <c r="R284" i="5"/>
  <c r="P284" i="5" s="1"/>
  <c r="Q284" i="5"/>
  <c r="D283" i="5"/>
  <c r="K283" i="5" s="1"/>
  <c r="D284" i="5" l="1"/>
  <c r="K284" i="5" s="1"/>
  <c r="R285" i="5"/>
  <c r="P285" i="5" s="1"/>
  <c r="D285" i="5" s="1"/>
  <c r="K285" i="5" s="1"/>
  <c r="W287" i="5"/>
  <c r="S286" i="5"/>
  <c r="R286" i="5" l="1"/>
  <c r="P286" i="5" s="1"/>
  <c r="Q286" i="5"/>
  <c r="W288" i="5"/>
  <c r="S287" i="5"/>
  <c r="R287" i="5" l="1"/>
  <c r="P287" i="5" s="1"/>
  <c r="Q287" i="5"/>
  <c r="W289" i="5"/>
  <c r="S288" i="5"/>
  <c r="D286" i="5"/>
  <c r="K286" i="5" s="1"/>
  <c r="R288" i="5" l="1"/>
  <c r="P288" i="5" s="1"/>
  <c r="Q288" i="5"/>
  <c r="W290" i="5"/>
  <c r="S289" i="5"/>
  <c r="D287" i="5"/>
  <c r="K287" i="5" s="1"/>
  <c r="R289" i="5" l="1"/>
  <c r="P289" i="5" s="1"/>
  <c r="Q289" i="5"/>
  <c r="W291" i="5"/>
  <c r="S290" i="5"/>
  <c r="D288" i="5"/>
  <c r="K288" i="5" s="1"/>
  <c r="R290" i="5" l="1"/>
  <c r="P290" i="5" s="1"/>
  <c r="Q290" i="5"/>
  <c r="W292" i="5"/>
  <c r="S291" i="5"/>
  <c r="Q291" i="5" s="1"/>
  <c r="D289" i="5"/>
  <c r="K289" i="5" s="1"/>
  <c r="R291" i="5" l="1"/>
  <c r="P291" i="5" s="1"/>
  <c r="D291" i="5" s="1"/>
  <c r="K291" i="5" s="1"/>
  <c r="W293" i="5"/>
  <c r="S292" i="5"/>
  <c r="D290" i="5"/>
  <c r="K290" i="5" s="1"/>
  <c r="R292" i="5" l="1"/>
  <c r="P292" i="5" s="1"/>
  <c r="Q292" i="5"/>
  <c r="W294" i="5"/>
  <c r="S293" i="5"/>
  <c r="R293" i="5" l="1"/>
  <c r="P293" i="5" s="1"/>
  <c r="Q293" i="5"/>
  <c r="W295" i="5"/>
  <c r="S294" i="5"/>
  <c r="Q294" i="5" s="1"/>
  <c r="D292" i="5"/>
  <c r="K292" i="5" s="1"/>
  <c r="R294" i="5" l="1"/>
  <c r="P294" i="5" s="1"/>
  <c r="D294" i="5" s="1"/>
  <c r="K294" i="5" s="1"/>
  <c r="W296" i="5"/>
  <c r="S295" i="5"/>
  <c r="D293" i="5"/>
  <c r="K293" i="5" s="1"/>
  <c r="R295" i="5" l="1"/>
  <c r="P295" i="5" s="1"/>
  <c r="Q295" i="5"/>
  <c r="W297" i="5"/>
  <c r="S296" i="5"/>
  <c r="D295" i="5" l="1"/>
  <c r="K295" i="5" s="1"/>
  <c r="R296" i="5"/>
  <c r="P296" i="5" s="1"/>
  <c r="Q296" i="5"/>
  <c r="W298" i="5"/>
  <c r="S297" i="5"/>
  <c r="Q297" i="5" s="1"/>
  <c r="R297" i="5" l="1"/>
  <c r="P297" i="5" s="1"/>
  <c r="D297" i="5" s="1"/>
  <c r="K297" i="5" s="1"/>
  <c r="W299" i="5"/>
  <c r="S298" i="5"/>
  <c r="D296" i="5"/>
  <c r="K296" i="5" s="1"/>
  <c r="R298" i="5" l="1"/>
  <c r="P298" i="5" s="1"/>
  <c r="Q298" i="5"/>
  <c r="W300" i="5"/>
  <c r="S299" i="5"/>
  <c r="D298" i="5" l="1"/>
  <c r="K298" i="5" s="1"/>
  <c r="R299" i="5"/>
  <c r="P299" i="5" s="1"/>
  <c r="Q299" i="5"/>
  <c r="W301" i="5"/>
  <c r="S300" i="5"/>
  <c r="Q300" i="5" s="1"/>
  <c r="D299" i="5" l="1"/>
  <c r="K299" i="5" s="1"/>
  <c r="W302" i="5"/>
  <c r="S301" i="5"/>
  <c r="R300" i="5"/>
  <c r="P300" i="5" s="1"/>
  <c r="D300" i="5" s="1"/>
  <c r="K300" i="5" s="1"/>
  <c r="R301" i="5" l="1"/>
  <c r="P301" i="5" s="1"/>
  <c r="Q301" i="5"/>
  <c r="W303" i="5"/>
  <c r="S302" i="5"/>
  <c r="W304" i="5" l="1"/>
  <c r="S303" i="5"/>
  <c r="Q303" i="5" s="1"/>
  <c r="R302" i="5"/>
  <c r="P302" i="5" s="1"/>
  <c r="Q302" i="5"/>
  <c r="D301" i="5"/>
  <c r="K301" i="5" s="1"/>
  <c r="D302" i="5" l="1"/>
  <c r="K302" i="5" s="1"/>
  <c r="R303" i="5"/>
  <c r="P303" i="5" s="1"/>
  <c r="D303" i="5" s="1"/>
  <c r="K303" i="5" s="1"/>
  <c r="W305" i="5"/>
  <c r="S304" i="5"/>
  <c r="R304" i="5" l="1"/>
  <c r="P304" i="5" s="1"/>
  <c r="Q304" i="5"/>
  <c r="W306" i="5"/>
  <c r="S305" i="5"/>
  <c r="W307" i="5" l="1"/>
  <c r="S306" i="5"/>
  <c r="R305" i="5"/>
  <c r="P305" i="5" s="1"/>
  <c r="Q305" i="5"/>
  <c r="D304" i="5"/>
  <c r="K304" i="5" s="1"/>
  <c r="D305" i="5" l="1"/>
  <c r="K305" i="5" s="1"/>
  <c r="R306" i="5"/>
  <c r="P306" i="5" s="1"/>
  <c r="Q306" i="5"/>
  <c r="W308" i="5"/>
  <c r="S307" i="5"/>
  <c r="W309" i="5" l="1"/>
  <c r="S308" i="5"/>
  <c r="R307" i="5"/>
  <c r="P307" i="5" s="1"/>
  <c r="Q307" i="5"/>
  <c r="D306" i="5"/>
  <c r="K306" i="5" s="1"/>
  <c r="D307" i="5" l="1"/>
  <c r="K307" i="5" s="1"/>
  <c r="R308" i="5"/>
  <c r="P308" i="5" s="1"/>
  <c r="Q308" i="5"/>
  <c r="W310" i="5"/>
  <c r="S309" i="5"/>
  <c r="Q309" i="5" s="1"/>
  <c r="W311" i="5" l="1"/>
  <c r="S310" i="5"/>
  <c r="R309" i="5"/>
  <c r="P309" i="5" s="1"/>
  <c r="D309" i="5" s="1"/>
  <c r="K309" i="5" s="1"/>
  <c r="D308" i="5"/>
  <c r="K308" i="5" s="1"/>
  <c r="R310" i="5" l="1"/>
  <c r="P310" i="5" s="1"/>
  <c r="Q310" i="5"/>
  <c r="W312" i="5"/>
  <c r="S311" i="5"/>
  <c r="W313" i="5" l="1"/>
  <c r="S312" i="5"/>
  <c r="R311" i="5"/>
  <c r="P311" i="5" s="1"/>
  <c r="Q311" i="5"/>
  <c r="D310" i="5"/>
  <c r="K310" i="5" s="1"/>
  <c r="D311" i="5" l="1"/>
  <c r="K311" i="5" s="1"/>
  <c r="R312" i="5"/>
  <c r="P312" i="5" s="1"/>
  <c r="Q312" i="5"/>
  <c r="W314" i="5"/>
  <c r="S313" i="5"/>
  <c r="W315" i="5" l="1"/>
  <c r="S314" i="5"/>
  <c r="R313" i="5"/>
  <c r="P313" i="5" s="1"/>
  <c r="Q313" i="5"/>
  <c r="D312" i="5"/>
  <c r="K312" i="5" s="1"/>
  <c r="D313" i="5" l="1"/>
  <c r="K313" i="5" s="1"/>
  <c r="R314" i="5"/>
  <c r="P314" i="5" s="1"/>
  <c r="Q314" i="5"/>
  <c r="W316" i="5"/>
  <c r="S315" i="5"/>
  <c r="Q315" i="5" s="1"/>
  <c r="W317" i="5" l="1"/>
  <c r="S316" i="5"/>
  <c r="R315" i="5"/>
  <c r="P315" i="5" s="1"/>
  <c r="D315" i="5" s="1"/>
  <c r="K315" i="5" s="1"/>
  <c r="D314" i="5"/>
  <c r="K314" i="5" s="1"/>
  <c r="R316" i="5" l="1"/>
  <c r="P316" i="5" s="1"/>
  <c r="Q316" i="5"/>
  <c r="W318" i="5"/>
  <c r="S317" i="5"/>
  <c r="W319" i="5" l="1"/>
  <c r="S318" i="5"/>
  <c r="R317" i="5"/>
  <c r="P317" i="5" s="1"/>
  <c r="Q317" i="5"/>
  <c r="D316" i="5"/>
  <c r="K316" i="5" s="1"/>
  <c r="D317" i="5" l="1"/>
  <c r="K317" i="5" s="1"/>
  <c r="R318" i="5"/>
  <c r="P318" i="5" s="1"/>
  <c r="Q318" i="5"/>
  <c r="W320" i="5"/>
  <c r="S319" i="5"/>
  <c r="D318" i="5" l="1"/>
  <c r="K318" i="5" s="1"/>
  <c r="R319" i="5"/>
  <c r="P319" i="5" s="1"/>
  <c r="Q319" i="5"/>
  <c r="W321" i="5"/>
  <c r="S320" i="5"/>
  <c r="D319" i="5" l="1"/>
  <c r="K319" i="5" s="1"/>
  <c r="R320" i="5"/>
  <c r="P320" i="5" s="1"/>
  <c r="Q320" i="5"/>
  <c r="W322" i="5"/>
  <c r="S321" i="5"/>
  <c r="Q321" i="5" s="1"/>
  <c r="W323" i="5" l="1"/>
  <c r="S322" i="5"/>
  <c r="R321" i="5"/>
  <c r="P321" i="5" s="1"/>
  <c r="D321" i="5" s="1"/>
  <c r="K321" i="5" s="1"/>
  <c r="D320" i="5"/>
  <c r="K320" i="5" s="1"/>
  <c r="R322" i="5" l="1"/>
  <c r="P322" i="5" s="1"/>
  <c r="Q322" i="5"/>
  <c r="W324" i="5"/>
  <c r="S323" i="5"/>
  <c r="W325" i="5" l="1"/>
  <c r="S324" i="5"/>
  <c r="R323" i="5"/>
  <c r="P323" i="5" s="1"/>
  <c r="Q323" i="5"/>
  <c r="D322" i="5"/>
  <c r="K322" i="5" s="1"/>
  <c r="D323" i="5" l="1"/>
  <c r="K323" i="5" s="1"/>
  <c r="R324" i="5"/>
  <c r="P324" i="5" s="1"/>
  <c r="Q324" i="5"/>
  <c r="W326" i="5"/>
  <c r="S325" i="5"/>
  <c r="W327" i="5" l="1"/>
  <c r="S326" i="5"/>
  <c r="R325" i="5"/>
  <c r="P325" i="5" s="1"/>
  <c r="Q325" i="5"/>
  <c r="D324" i="5"/>
  <c r="K324" i="5" s="1"/>
  <c r="D325" i="5" l="1"/>
  <c r="K325" i="5" s="1"/>
  <c r="R326" i="5"/>
  <c r="P326" i="5" s="1"/>
  <c r="Q326" i="5"/>
  <c r="W328" i="5"/>
  <c r="S327" i="5"/>
  <c r="Q327" i="5" s="1"/>
  <c r="R327" i="5" l="1"/>
  <c r="P327" i="5" s="1"/>
  <c r="D327" i="5" s="1"/>
  <c r="K327" i="5" s="1"/>
  <c r="W329" i="5"/>
  <c r="S328" i="5"/>
  <c r="D326" i="5"/>
  <c r="K326" i="5" s="1"/>
  <c r="R328" i="5" l="1"/>
  <c r="P328" i="5" s="1"/>
  <c r="Q328" i="5"/>
  <c r="W330" i="5"/>
  <c r="S329" i="5"/>
  <c r="W331" i="5" l="1"/>
  <c r="S330" i="5"/>
  <c r="R329" i="5"/>
  <c r="P329" i="5" s="1"/>
  <c r="Q329" i="5"/>
  <c r="D328" i="5"/>
  <c r="K328" i="5" s="1"/>
  <c r="D329" i="5" l="1"/>
  <c r="K329" i="5" s="1"/>
  <c r="R330" i="5"/>
  <c r="P330" i="5" s="1"/>
  <c r="Q330" i="5"/>
  <c r="W332" i="5"/>
  <c r="S331" i="5"/>
  <c r="W333" i="5" l="1"/>
  <c r="S332" i="5"/>
  <c r="R331" i="5"/>
  <c r="P331" i="5" s="1"/>
  <c r="Q331" i="5"/>
  <c r="D330" i="5"/>
  <c r="K330" i="5" s="1"/>
  <c r="D331" i="5" l="1"/>
  <c r="K331" i="5" s="1"/>
  <c r="R332" i="5"/>
  <c r="P332" i="5" s="1"/>
  <c r="Q332" i="5"/>
  <c r="W334" i="5"/>
  <c r="S333" i="5"/>
  <c r="Q333" i="5" s="1"/>
  <c r="R333" i="5" l="1"/>
  <c r="P333" i="5" s="1"/>
  <c r="D333" i="5" s="1"/>
  <c r="K333" i="5" s="1"/>
  <c r="W335" i="5"/>
  <c r="S334" i="5"/>
  <c r="D332" i="5"/>
  <c r="K332" i="5" s="1"/>
  <c r="W336" i="5" l="1"/>
  <c r="S335" i="5"/>
  <c r="R334" i="5"/>
  <c r="P334" i="5" s="1"/>
  <c r="Q334" i="5"/>
  <c r="R335" i="5" l="1"/>
  <c r="P335" i="5" s="1"/>
  <c r="Q335" i="5"/>
  <c r="D334" i="5"/>
  <c r="K334" i="5" s="1"/>
  <c r="W337" i="5"/>
  <c r="S336" i="5"/>
  <c r="R336" i="5" l="1"/>
  <c r="P336" i="5" s="1"/>
  <c r="Q336" i="5"/>
  <c r="W338" i="5"/>
  <c r="S337" i="5"/>
  <c r="D335" i="5"/>
  <c r="K335" i="5" s="1"/>
  <c r="R337" i="5" l="1"/>
  <c r="P337" i="5" s="1"/>
  <c r="Q337" i="5"/>
  <c r="W339" i="5"/>
  <c r="S338" i="5"/>
  <c r="D336" i="5"/>
  <c r="K336" i="5" s="1"/>
  <c r="R338" i="5" l="1"/>
  <c r="P338" i="5" s="1"/>
  <c r="Q338" i="5"/>
  <c r="W340" i="5"/>
  <c r="S339" i="5"/>
  <c r="Q339" i="5" s="1"/>
  <c r="D337" i="5"/>
  <c r="K337" i="5" s="1"/>
  <c r="R339" i="5" l="1"/>
  <c r="P339" i="5" s="1"/>
  <c r="D339" i="5" s="1"/>
  <c r="K339" i="5" s="1"/>
  <c r="W341" i="5"/>
  <c r="S340" i="5"/>
  <c r="D338" i="5"/>
  <c r="K338" i="5" s="1"/>
  <c r="R340" i="5" l="1"/>
  <c r="P340" i="5" s="1"/>
  <c r="Q340" i="5"/>
  <c r="W342" i="5"/>
  <c r="S341" i="5"/>
  <c r="R341" i="5" l="1"/>
  <c r="P341" i="5" s="1"/>
  <c r="Q341" i="5"/>
  <c r="W343" i="5"/>
  <c r="S342" i="5"/>
  <c r="D340" i="5"/>
  <c r="K340" i="5" s="1"/>
  <c r="R342" i="5" l="1"/>
  <c r="P342" i="5" s="1"/>
  <c r="Q342" i="5"/>
  <c r="W344" i="5"/>
  <c r="S343" i="5"/>
  <c r="D341" i="5"/>
  <c r="K341" i="5" s="1"/>
  <c r="R343" i="5" l="1"/>
  <c r="P343" i="5" s="1"/>
  <c r="Q343" i="5"/>
  <c r="W345" i="5"/>
  <c r="S344" i="5"/>
  <c r="D342" i="5"/>
  <c r="K342" i="5" s="1"/>
  <c r="R344" i="5" l="1"/>
  <c r="P344" i="5" s="1"/>
  <c r="Q344" i="5"/>
  <c r="W346" i="5"/>
  <c r="S345" i="5"/>
  <c r="Q345" i="5" s="1"/>
  <c r="D343" i="5"/>
  <c r="K343" i="5" s="1"/>
  <c r="R345" i="5" l="1"/>
  <c r="P345" i="5" s="1"/>
  <c r="D345" i="5" s="1"/>
  <c r="K345" i="5" s="1"/>
  <c r="W347" i="5"/>
  <c r="S346" i="5"/>
  <c r="D344" i="5"/>
  <c r="K344" i="5" s="1"/>
  <c r="R346" i="5" l="1"/>
  <c r="P346" i="5" s="1"/>
  <c r="Q346" i="5"/>
  <c r="W348" i="5"/>
  <c r="S347" i="5"/>
  <c r="R347" i="5" l="1"/>
  <c r="P347" i="5" s="1"/>
  <c r="Q347" i="5"/>
  <c r="W349" i="5"/>
  <c r="S348" i="5"/>
  <c r="D346" i="5"/>
  <c r="K346" i="5" s="1"/>
  <c r="R348" i="5" l="1"/>
  <c r="P348" i="5" s="1"/>
  <c r="Q348" i="5"/>
  <c r="W350" i="5"/>
  <c r="S349" i="5"/>
  <c r="D347" i="5"/>
  <c r="K347" i="5" s="1"/>
  <c r="R349" i="5" l="1"/>
  <c r="P349" i="5" s="1"/>
  <c r="Q349" i="5"/>
  <c r="W351" i="5"/>
  <c r="S350" i="5"/>
  <c r="D348" i="5"/>
  <c r="K348" i="5" s="1"/>
  <c r="R350" i="5" l="1"/>
  <c r="P350" i="5" s="1"/>
  <c r="Q350" i="5"/>
  <c r="W352" i="5"/>
  <c r="S351" i="5"/>
  <c r="Q351" i="5" s="1"/>
  <c r="D349" i="5"/>
  <c r="K349" i="5" s="1"/>
  <c r="R351" i="5" l="1"/>
  <c r="P351" i="5" s="1"/>
  <c r="D351" i="5" s="1"/>
  <c r="K351" i="5" s="1"/>
  <c r="W353" i="5"/>
  <c r="S352" i="5"/>
  <c r="D350" i="5"/>
  <c r="K350" i="5" s="1"/>
  <c r="R352" i="5" l="1"/>
  <c r="P352" i="5" s="1"/>
  <c r="Q352" i="5"/>
  <c r="W354" i="5"/>
  <c r="S353" i="5"/>
  <c r="R353" i="5" l="1"/>
  <c r="P353" i="5" s="1"/>
  <c r="Q353" i="5"/>
  <c r="W355" i="5"/>
  <c r="S354" i="5"/>
  <c r="D352" i="5"/>
  <c r="K352" i="5" s="1"/>
  <c r="R354" i="5" l="1"/>
  <c r="P354" i="5" s="1"/>
  <c r="Q354" i="5"/>
  <c r="W356" i="5"/>
  <c r="S355" i="5"/>
  <c r="D353" i="5"/>
  <c r="K353" i="5" s="1"/>
  <c r="R355" i="5" l="1"/>
  <c r="P355" i="5" s="1"/>
  <c r="Q355" i="5"/>
  <c r="W357" i="5"/>
  <c r="S356" i="5"/>
  <c r="D354" i="5"/>
  <c r="K354" i="5" s="1"/>
  <c r="R356" i="5" l="1"/>
  <c r="P356" i="5" s="1"/>
  <c r="Q356" i="5"/>
  <c r="W358" i="5"/>
  <c r="S357" i="5"/>
  <c r="Q357" i="5" s="1"/>
  <c r="D355" i="5"/>
  <c r="K355" i="5" s="1"/>
  <c r="R357" i="5" l="1"/>
  <c r="P357" i="5" s="1"/>
  <c r="D357" i="5" s="1"/>
  <c r="K357" i="5" s="1"/>
  <c r="W359" i="5"/>
  <c r="S358" i="5"/>
  <c r="D356" i="5"/>
  <c r="K356" i="5" s="1"/>
  <c r="R358" i="5" l="1"/>
  <c r="P358" i="5" s="1"/>
  <c r="Q358" i="5"/>
  <c r="W360" i="5"/>
  <c r="S359" i="5"/>
  <c r="R359" i="5" l="1"/>
  <c r="P359" i="5" s="1"/>
  <c r="Q359" i="5"/>
  <c r="W361" i="5"/>
  <c r="S360" i="5"/>
  <c r="D358" i="5"/>
  <c r="K358" i="5" s="1"/>
  <c r="R360" i="5" l="1"/>
  <c r="P360" i="5" s="1"/>
  <c r="Q360" i="5"/>
  <c r="W362" i="5"/>
  <c r="S361" i="5"/>
  <c r="D359" i="5"/>
  <c r="K359" i="5" s="1"/>
  <c r="R361" i="5" l="1"/>
  <c r="P361" i="5" s="1"/>
  <c r="Q361" i="5"/>
  <c r="W363" i="5"/>
  <c r="S362" i="5"/>
  <c r="D360" i="5"/>
  <c r="K360" i="5" s="1"/>
  <c r="R362" i="5" l="1"/>
  <c r="P362" i="5" s="1"/>
  <c r="Q362" i="5"/>
  <c r="W364" i="5"/>
  <c r="S363" i="5"/>
  <c r="Q363" i="5" s="1"/>
  <c r="D361" i="5"/>
  <c r="K361" i="5" s="1"/>
  <c r="R363" i="5" l="1"/>
  <c r="P363" i="5" s="1"/>
  <c r="D363" i="5" s="1"/>
  <c r="K363" i="5" s="1"/>
  <c r="W365" i="5"/>
  <c r="S364" i="5"/>
  <c r="D362" i="5"/>
  <c r="K362" i="5" s="1"/>
  <c r="R364" i="5" l="1"/>
  <c r="P364" i="5" s="1"/>
  <c r="Q364" i="5"/>
  <c r="W366" i="5"/>
  <c r="S365" i="5"/>
  <c r="R365" i="5" l="1"/>
  <c r="P365" i="5" s="1"/>
  <c r="Q365" i="5"/>
  <c r="W367" i="5"/>
  <c r="S366" i="5"/>
  <c r="D364" i="5"/>
  <c r="K364" i="5" s="1"/>
  <c r="R366" i="5" l="1"/>
  <c r="P366" i="5" s="1"/>
  <c r="Q366" i="5"/>
  <c r="W368" i="5"/>
  <c r="S367" i="5"/>
  <c r="D365" i="5"/>
  <c r="K365" i="5" s="1"/>
  <c r="R367" i="5" l="1"/>
  <c r="P367" i="5" s="1"/>
  <c r="Q367" i="5"/>
  <c r="W369" i="5"/>
  <c r="S368" i="5"/>
  <c r="D366" i="5"/>
  <c r="K366" i="5" s="1"/>
  <c r="R368" i="5" l="1"/>
  <c r="P368" i="5" s="1"/>
  <c r="Q368" i="5"/>
  <c r="W370" i="5"/>
  <c r="S369" i="5"/>
  <c r="Q369" i="5" s="1"/>
  <c r="D367" i="5"/>
  <c r="K367" i="5" s="1"/>
  <c r="R369" i="5" l="1"/>
  <c r="P369" i="5" s="1"/>
  <c r="D369" i="5" s="1"/>
  <c r="K369" i="5" s="1"/>
  <c r="W371" i="5"/>
  <c r="S370" i="5"/>
  <c r="D368" i="5"/>
  <c r="K368" i="5" s="1"/>
  <c r="R370" i="5" l="1"/>
  <c r="P370" i="5" s="1"/>
  <c r="Q370" i="5"/>
  <c r="W372" i="5"/>
  <c r="S371" i="5"/>
  <c r="R371" i="5" l="1"/>
  <c r="P371" i="5" s="1"/>
  <c r="Q371" i="5"/>
  <c r="W373" i="5"/>
  <c r="S372" i="5"/>
  <c r="D370" i="5"/>
  <c r="K370" i="5" s="1"/>
  <c r="R372" i="5" l="1"/>
  <c r="P372" i="5" s="1"/>
  <c r="Q372" i="5"/>
  <c r="W374" i="5"/>
  <c r="S373" i="5"/>
  <c r="D371" i="5"/>
  <c r="K371" i="5" s="1"/>
  <c r="R373" i="5" l="1"/>
  <c r="P373" i="5" s="1"/>
  <c r="Q373" i="5"/>
  <c r="W375" i="5"/>
  <c r="S374" i="5"/>
  <c r="D372" i="5"/>
  <c r="K372" i="5" s="1"/>
  <c r="R374" i="5" l="1"/>
  <c r="P374" i="5" s="1"/>
  <c r="Q374" i="5"/>
  <c r="W376" i="5"/>
  <c r="S375" i="5"/>
  <c r="Q375" i="5" s="1"/>
  <c r="D373" i="5"/>
  <c r="K373" i="5" s="1"/>
  <c r="R375" i="5" l="1"/>
  <c r="P375" i="5" s="1"/>
  <c r="D375" i="5" s="1"/>
  <c r="K375" i="5" s="1"/>
  <c r="W377" i="5"/>
  <c r="S376" i="5"/>
  <c r="D374" i="5"/>
  <c r="K374" i="5" s="1"/>
  <c r="R376" i="5" l="1"/>
  <c r="P376" i="5" s="1"/>
  <c r="Q376" i="5"/>
  <c r="W378" i="5"/>
  <c r="S377" i="5"/>
  <c r="R377" i="5" l="1"/>
  <c r="P377" i="5" s="1"/>
  <c r="Q377" i="5"/>
  <c r="W379" i="5"/>
  <c r="S378" i="5"/>
  <c r="D376" i="5"/>
  <c r="K376" i="5" s="1"/>
  <c r="R378" i="5" l="1"/>
  <c r="P378" i="5" s="1"/>
  <c r="Q378" i="5"/>
  <c r="W380" i="5"/>
  <c r="S379" i="5"/>
  <c r="D377" i="5"/>
  <c r="K377" i="5" s="1"/>
  <c r="R379" i="5" l="1"/>
  <c r="P379" i="5" s="1"/>
  <c r="Q379" i="5"/>
  <c r="W381" i="5"/>
  <c r="S380" i="5"/>
  <c r="D378" i="5"/>
  <c r="K378" i="5" s="1"/>
  <c r="R380" i="5" l="1"/>
  <c r="P380" i="5" s="1"/>
  <c r="Q380" i="5"/>
  <c r="W382" i="5"/>
  <c r="S381" i="5"/>
  <c r="Q381" i="5" s="1"/>
  <c r="D379" i="5"/>
  <c r="K379" i="5" s="1"/>
  <c r="R381" i="5" l="1"/>
  <c r="P381" i="5" s="1"/>
  <c r="D381" i="5" s="1"/>
  <c r="K381" i="5" s="1"/>
  <c r="W383" i="5"/>
  <c r="S382" i="5"/>
  <c r="D380" i="5"/>
  <c r="K380" i="5" s="1"/>
  <c r="R382" i="5" l="1"/>
  <c r="P382" i="5" s="1"/>
  <c r="Q382" i="5"/>
  <c r="W384" i="5"/>
  <c r="S383" i="5"/>
  <c r="R383" i="5" l="1"/>
  <c r="P383" i="5" s="1"/>
  <c r="Q383" i="5"/>
  <c r="W385" i="5"/>
  <c r="S384" i="5"/>
  <c r="D382" i="5"/>
  <c r="K382" i="5" s="1"/>
  <c r="R384" i="5" l="1"/>
  <c r="P384" i="5" s="1"/>
  <c r="Q384" i="5"/>
  <c r="W386" i="5"/>
  <c r="S385" i="5"/>
  <c r="D383" i="5"/>
  <c r="K383" i="5" s="1"/>
  <c r="R385" i="5" l="1"/>
  <c r="P385" i="5" s="1"/>
  <c r="Q385" i="5"/>
  <c r="W387" i="5"/>
  <c r="S386" i="5"/>
  <c r="D384" i="5"/>
  <c r="K384" i="5" s="1"/>
  <c r="R386" i="5" l="1"/>
  <c r="P386" i="5" s="1"/>
  <c r="Q386" i="5"/>
  <c r="W388" i="5"/>
  <c r="S387" i="5"/>
  <c r="Q387" i="5" s="1"/>
  <c r="D385" i="5"/>
  <c r="K385" i="5" s="1"/>
  <c r="R387" i="5" l="1"/>
  <c r="P387" i="5" s="1"/>
  <c r="D387" i="5" s="1"/>
  <c r="K387" i="5" s="1"/>
  <c r="W389" i="5"/>
  <c r="S388" i="5"/>
  <c r="D386" i="5"/>
  <c r="K386" i="5" s="1"/>
  <c r="R388" i="5" l="1"/>
  <c r="P388" i="5" s="1"/>
  <c r="Q388" i="5"/>
  <c r="W390" i="5"/>
  <c r="S389" i="5"/>
  <c r="R389" i="5" l="1"/>
  <c r="P389" i="5" s="1"/>
  <c r="Q389" i="5"/>
  <c r="W391" i="5"/>
  <c r="S390" i="5"/>
  <c r="Q390" i="5" s="1"/>
  <c r="D388" i="5"/>
  <c r="K388" i="5" s="1"/>
  <c r="R390" i="5" l="1"/>
  <c r="P390" i="5" s="1"/>
  <c r="D390" i="5" s="1"/>
  <c r="K390" i="5" s="1"/>
  <c r="W392" i="5"/>
  <c r="S391" i="5"/>
  <c r="D389" i="5"/>
  <c r="K389" i="5" s="1"/>
  <c r="R391" i="5" l="1"/>
  <c r="P391" i="5" s="1"/>
  <c r="Q391" i="5"/>
  <c r="W393" i="5"/>
  <c r="S392" i="5"/>
  <c r="R392" i="5" l="1"/>
  <c r="P392" i="5" s="1"/>
  <c r="Q392" i="5"/>
  <c r="W394" i="5"/>
  <c r="S393" i="5"/>
  <c r="Q393" i="5" s="1"/>
  <c r="D391" i="5"/>
  <c r="K391" i="5" s="1"/>
  <c r="R393" i="5" l="1"/>
  <c r="P393" i="5" s="1"/>
  <c r="D393" i="5" s="1"/>
  <c r="K393" i="5" s="1"/>
  <c r="W395" i="5"/>
  <c r="S394" i="5"/>
  <c r="D392" i="5"/>
  <c r="K392" i="5" s="1"/>
  <c r="R394" i="5" l="1"/>
  <c r="P394" i="5" s="1"/>
  <c r="Q394" i="5"/>
  <c r="W396" i="5"/>
  <c r="S395" i="5"/>
  <c r="R395" i="5" l="1"/>
  <c r="P395" i="5" s="1"/>
  <c r="Q395" i="5"/>
  <c r="W397" i="5"/>
  <c r="S396" i="5"/>
  <c r="Q396" i="5" s="1"/>
  <c r="D394" i="5"/>
  <c r="K394" i="5" s="1"/>
  <c r="D395" i="5" l="1"/>
  <c r="K395" i="5" s="1"/>
  <c r="R396" i="5"/>
  <c r="P396" i="5" s="1"/>
  <c r="D396" i="5" s="1"/>
  <c r="K396" i="5" s="1"/>
  <c r="W398" i="5"/>
  <c r="S397" i="5"/>
  <c r="R397" i="5" l="1"/>
  <c r="P397" i="5" s="1"/>
  <c r="Q397" i="5"/>
  <c r="W399" i="5"/>
  <c r="S398" i="5"/>
  <c r="R398" i="5" l="1"/>
  <c r="P398" i="5" s="1"/>
  <c r="Q398" i="5"/>
  <c r="W400" i="5"/>
  <c r="S399" i="5"/>
  <c r="Q399" i="5" s="1"/>
  <c r="D397" i="5"/>
  <c r="K397" i="5" s="1"/>
  <c r="R399" i="5" l="1"/>
  <c r="P399" i="5" s="1"/>
  <c r="D399" i="5" s="1"/>
  <c r="K399" i="5" s="1"/>
  <c r="W401" i="5"/>
  <c r="S400" i="5"/>
  <c r="D398" i="5"/>
  <c r="K398" i="5" s="1"/>
  <c r="R400" i="5" l="1"/>
  <c r="P400" i="5" s="1"/>
  <c r="Q400" i="5"/>
  <c r="W402" i="5"/>
  <c r="S401" i="5"/>
  <c r="R401" i="5" l="1"/>
  <c r="P401" i="5" s="1"/>
  <c r="Q401" i="5"/>
  <c r="W404" i="5"/>
  <c r="S402" i="5"/>
  <c r="D400" i="5"/>
  <c r="K400" i="5" s="1"/>
  <c r="R402" i="5" l="1"/>
  <c r="P402" i="5" s="1"/>
  <c r="Q402" i="5"/>
  <c r="W405" i="5"/>
  <c r="S404" i="5"/>
  <c r="D401" i="5"/>
  <c r="K401" i="5" s="1"/>
  <c r="R404" i="5" l="1"/>
  <c r="P404" i="5" s="1"/>
  <c r="Q404" i="5"/>
  <c r="W406" i="5"/>
  <c r="S405" i="5"/>
  <c r="Q405" i="5" s="1"/>
  <c r="D402" i="5"/>
  <c r="K402" i="5" s="1"/>
  <c r="R405" i="5" l="1"/>
  <c r="P405" i="5" s="1"/>
  <c r="D405" i="5" s="1"/>
  <c r="K405" i="5" s="1"/>
  <c r="W407" i="5"/>
  <c r="S406" i="5"/>
  <c r="D404" i="5"/>
  <c r="K404" i="5" s="1"/>
  <c r="R406" i="5" l="1"/>
  <c r="P406" i="5" s="1"/>
  <c r="Q406" i="5"/>
  <c r="W408" i="5"/>
  <c r="S407" i="5"/>
  <c r="R407" i="5" l="1"/>
  <c r="P407" i="5" s="1"/>
  <c r="Q407" i="5"/>
  <c r="W409" i="5"/>
  <c r="S408" i="5"/>
  <c r="D406" i="5"/>
  <c r="K406" i="5" s="1"/>
  <c r="R408" i="5" l="1"/>
  <c r="P408" i="5" s="1"/>
  <c r="Q408" i="5"/>
  <c r="W410" i="5"/>
  <c r="S409" i="5"/>
  <c r="D407" i="5"/>
  <c r="K407" i="5" s="1"/>
  <c r="D408" i="5" l="1"/>
  <c r="K408" i="5" s="1"/>
  <c r="R409" i="5"/>
  <c r="P409" i="5" s="1"/>
  <c r="Q409" i="5"/>
  <c r="W411" i="5"/>
  <c r="S410" i="5"/>
  <c r="R410" i="5" l="1"/>
  <c r="P410" i="5" s="1"/>
  <c r="Q410" i="5"/>
  <c r="W412" i="5"/>
  <c r="S411" i="5"/>
  <c r="Q411" i="5" s="1"/>
  <c r="D409" i="5"/>
  <c r="K409" i="5" s="1"/>
  <c r="R411" i="5" l="1"/>
  <c r="P411" i="5" s="1"/>
  <c r="D411" i="5" s="1"/>
  <c r="K411" i="5" s="1"/>
  <c r="W413" i="5"/>
  <c r="S412" i="5"/>
  <c r="D410" i="5"/>
  <c r="K410" i="5" s="1"/>
  <c r="R412" i="5" l="1"/>
  <c r="P412" i="5" s="1"/>
  <c r="Q412" i="5"/>
  <c r="W414" i="5"/>
  <c r="S413" i="5"/>
  <c r="R413" i="5" l="1"/>
  <c r="P413" i="5" s="1"/>
  <c r="Q413" i="5"/>
  <c r="W415" i="5"/>
  <c r="S414" i="5"/>
  <c r="Q414" i="5" s="1"/>
  <c r="D412" i="5"/>
  <c r="K412" i="5" s="1"/>
  <c r="R414" i="5" l="1"/>
  <c r="P414" i="5" s="1"/>
  <c r="D414" i="5" s="1"/>
  <c r="K414" i="5" s="1"/>
  <c r="W416" i="5"/>
  <c r="S415" i="5"/>
  <c r="D413" i="5"/>
  <c r="K413" i="5" s="1"/>
  <c r="R415" i="5" l="1"/>
  <c r="P415" i="5" s="1"/>
  <c r="Q415" i="5"/>
  <c r="W417" i="5"/>
  <c r="S416" i="5"/>
  <c r="R416" i="5" l="1"/>
  <c r="P416" i="5" s="1"/>
  <c r="Q416" i="5"/>
  <c r="W418" i="5"/>
  <c r="S417" i="5"/>
  <c r="Q417" i="5" s="1"/>
  <c r="D415" i="5"/>
  <c r="K415" i="5" s="1"/>
  <c r="R417" i="5" l="1"/>
  <c r="P417" i="5" s="1"/>
  <c r="D417" i="5" s="1"/>
  <c r="K417" i="5" s="1"/>
  <c r="W419" i="5"/>
  <c r="S418" i="5"/>
  <c r="D416" i="5"/>
  <c r="K416" i="5" s="1"/>
  <c r="R418" i="5" l="1"/>
  <c r="P418" i="5" s="1"/>
  <c r="Q418" i="5"/>
  <c r="W420" i="5"/>
  <c r="S419" i="5"/>
  <c r="D418" i="5" l="1"/>
  <c r="K418" i="5" s="1"/>
  <c r="W421" i="5"/>
  <c r="S420" i="5"/>
  <c r="Q420" i="5" s="1"/>
  <c r="R419" i="5"/>
  <c r="P419" i="5" s="1"/>
  <c r="Q419" i="5"/>
  <c r="R420" i="5" l="1"/>
  <c r="P420" i="5" s="1"/>
  <c r="D420" i="5" s="1"/>
  <c r="K420" i="5" s="1"/>
  <c r="D419" i="5"/>
  <c r="K419" i="5" s="1"/>
  <c r="W422" i="5"/>
  <c r="S421" i="5"/>
  <c r="R421" i="5" l="1"/>
  <c r="P421" i="5" s="1"/>
  <c r="Q421" i="5"/>
  <c r="W423" i="5"/>
  <c r="S422" i="5"/>
  <c r="R422" i="5" l="1"/>
  <c r="P422" i="5" s="1"/>
  <c r="Q422" i="5"/>
  <c r="W424" i="5"/>
  <c r="S423" i="5"/>
  <c r="Q423" i="5" s="1"/>
  <c r="D421" i="5"/>
  <c r="K421" i="5" s="1"/>
  <c r="R423" i="5" l="1"/>
  <c r="P423" i="5" s="1"/>
  <c r="D423" i="5" s="1"/>
  <c r="K423" i="5" s="1"/>
  <c r="W425" i="5"/>
  <c r="S424" i="5"/>
  <c r="D422" i="5"/>
  <c r="K422" i="5" s="1"/>
  <c r="R424" i="5" l="1"/>
  <c r="P424" i="5" s="1"/>
  <c r="Q424" i="5"/>
  <c r="W426" i="5"/>
  <c r="S425" i="5"/>
  <c r="R425" i="5" l="1"/>
  <c r="P425" i="5" s="1"/>
  <c r="Q425" i="5"/>
  <c r="W427" i="5"/>
  <c r="S426" i="5"/>
  <c r="D424" i="5"/>
  <c r="K424" i="5" s="1"/>
  <c r="R426" i="5" l="1"/>
  <c r="P426" i="5" s="1"/>
  <c r="Q426" i="5"/>
  <c r="W428" i="5"/>
  <c r="S427" i="5"/>
  <c r="D425" i="5"/>
  <c r="K425" i="5" s="1"/>
  <c r="R427" i="5" l="1"/>
  <c r="P427" i="5" s="1"/>
  <c r="Q427" i="5"/>
  <c r="W429" i="5"/>
  <c r="S428" i="5"/>
  <c r="D426" i="5"/>
  <c r="K426" i="5" s="1"/>
  <c r="R428" i="5" l="1"/>
  <c r="P428" i="5" s="1"/>
  <c r="Q428" i="5"/>
  <c r="W430" i="5"/>
  <c r="S429" i="5"/>
  <c r="Q429" i="5" s="1"/>
  <c r="D427" i="5"/>
  <c r="K427" i="5" s="1"/>
  <c r="R429" i="5" l="1"/>
  <c r="P429" i="5" s="1"/>
  <c r="D429" i="5" s="1"/>
  <c r="K429" i="5" s="1"/>
  <c r="W431" i="5"/>
  <c r="S430" i="5"/>
  <c r="D428" i="5"/>
  <c r="K428" i="5" s="1"/>
  <c r="R430" i="5" l="1"/>
  <c r="P430" i="5" s="1"/>
  <c r="Q430" i="5"/>
  <c r="W432" i="5"/>
  <c r="S431" i="5"/>
  <c r="R431" i="5" l="1"/>
  <c r="P431" i="5" s="1"/>
  <c r="Q431" i="5"/>
  <c r="W433" i="5"/>
  <c r="S432" i="5"/>
  <c r="D430" i="5"/>
  <c r="K430" i="5" s="1"/>
  <c r="R432" i="5" l="1"/>
  <c r="P432" i="5" s="1"/>
  <c r="Q432" i="5"/>
  <c r="W434" i="5"/>
  <c r="S433" i="5"/>
  <c r="D431" i="5"/>
  <c r="K431" i="5" s="1"/>
  <c r="R433" i="5" l="1"/>
  <c r="P433" i="5" s="1"/>
  <c r="Q433" i="5"/>
  <c r="W435" i="5"/>
  <c r="S434" i="5"/>
  <c r="D432" i="5"/>
  <c r="K432" i="5" s="1"/>
  <c r="R434" i="5" l="1"/>
  <c r="P434" i="5" s="1"/>
  <c r="Q434" i="5"/>
  <c r="W436" i="5"/>
  <c r="S435" i="5"/>
  <c r="Q435" i="5" s="1"/>
  <c r="D433" i="5"/>
  <c r="K433" i="5" s="1"/>
  <c r="R435" i="5" l="1"/>
  <c r="P435" i="5" s="1"/>
  <c r="D435" i="5" s="1"/>
  <c r="K435" i="5" s="1"/>
  <c r="W437" i="5"/>
  <c r="S436" i="5"/>
  <c r="D434" i="5"/>
  <c r="K434" i="5" s="1"/>
  <c r="R436" i="5" l="1"/>
  <c r="P436" i="5" s="1"/>
  <c r="Q436" i="5"/>
  <c r="W438" i="5"/>
  <c r="S437" i="5"/>
  <c r="R437" i="5" l="1"/>
  <c r="P437" i="5" s="1"/>
  <c r="Q437" i="5"/>
  <c r="W439" i="5"/>
  <c r="S438" i="5"/>
  <c r="Q438" i="5" s="1"/>
  <c r="D436" i="5"/>
  <c r="K436" i="5" s="1"/>
  <c r="R438" i="5" l="1"/>
  <c r="P438" i="5" s="1"/>
  <c r="D438" i="5" s="1"/>
  <c r="K438" i="5" s="1"/>
  <c r="W440" i="5"/>
  <c r="S439" i="5"/>
  <c r="D437" i="5"/>
  <c r="K437" i="5" s="1"/>
  <c r="R439" i="5" l="1"/>
  <c r="P439" i="5" s="1"/>
  <c r="Q439" i="5"/>
  <c r="W441" i="5"/>
  <c r="S440" i="5"/>
  <c r="R440" i="5" l="1"/>
  <c r="P440" i="5" s="1"/>
  <c r="Q440" i="5"/>
  <c r="W442" i="5"/>
  <c r="S441" i="5"/>
  <c r="Q441" i="5" s="1"/>
  <c r="D439" i="5"/>
  <c r="K439" i="5" s="1"/>
  <c r="R441" i="5" l="1"/>
  <c r="P441" i="5" s="1"/>
  <c r="D441" i="5" s="1"/>
  <c r="K441" i="5" s="1"/>
  <c r="W443" i="5"/>
  <c r="S442" i="5"/>
  <c r="D440" i="5"/>
  <c r="K440" i="5" s="1"/>
  <c r="R442" i="5" l="1"/>
  <c r="P442" i="5" s="1"/>
  <c r="Q442" i="5"/>
  <c r="W444" i="5"/>
  <c r="S443" i="5"/>
  <c r="R443" i="5" l="1"/>
  <c r="P443" i="5" s="1"/>
  <c r="Q443" i="5"/>
  <c r="W445" i="5"/>
  <c r="S444" i="5"/>
  <c r="Q444" i="5" s="1"/>
  <c r="D442" i="5"/>
  <c r="K442" i="5" s="1"/>
  <c r="R444" i="5" l="1"/>
  <c r="P444" i="5" s="1"/>
  <c r="D444" i="5" s="1"/>
  <c r="K444" i="5" s="1"/>
  <c r="W446" i="5"/>
  <c r="S445" i="5"/>
  <c r="D443" i="5"/>
  <c r="K443" i="5" s="1"/>
  <c r="R445" i="5" l="1"/>
  <c r="P445" i="5" s="1"/>
  <c r="Q445" i="5"/>
  <c r="W447" i="5"/>
  <c r="S446" i="5"/>
  <c r="R446" i="5" l="1"/>
  <c r="P446" i="5" s="1"/>
  <c r="Q446" i="5"/>
  <c r="W448" i="5"/>
  <c r="S447" i="5"/>
  <c r="Q447" i="5" s="1"/>
  <c r="D445" i="5"/>
  <c r="K445" i="5" s="1"/>
  <c r="R447" i="5" l="1"/>
  <c r="P447" i="5" s="1"/>
  <c r="D447" i="5" s="1"/>
  <c r="K447" i="5" s="1"/>
  <c r="W449" i="5"/>
  <c r="S448" i="5"/>
  <c r="D446" i="5"/>
  <c r="K446" i="5" s="1"/>
  <c r="R448" i="5" l="1"/>
  <c r="P448" i="5" s="1"/>
  <c r="Q448" i="5"/>
  <c r="W450" i="5"/>
  <c r="S449" i="5"/>
  <c r="R449" i="5" l="1"/>
  <c r="P449" i="5" s="1"/>
  <c r="Q449" i="5"/>
  <c r="W451" i="5"/>
  <c r="S450" i="5"/>
  <c r="D448" i="5"/>
  <c r="K448" i="5" s="1"/>
  <c r="R450" i="5" l="1"/>
  <c r="P450" i="5" s="1"/>
  <c r="Q450" i="5"/>
  <c r="W452" i="5"/>
  <c r="S451" i="5"/>
  <c r="D449" i="5"/>
  <c r="K449" i="5" s="1"/>
  <c r="R451" i="5" l="1"/>
  <c r="P451" i="5" s="1"/>
  <c r="Q451" i="5"/>
  <c r="W453" i="5"/>
  <c r="S452" i="5"/>
  <c r="D450" i="5"/>
  <c r="K450" i="5" s="1"/>
  <c r="R452" i="5" l="1"/>
  <c r="P452" i="5" s="1"/>
  <c r="Q452" i="5"/>
  <c r="W454" i="5"/>
  <c r="S453" i="5"/>
  <c r="Q453" i="5" s="1"/>
  <c r="D451" i="5"/>
  <c r="K451" i="5" s="1"/>
  <c r="R453" i="5" l="1"/>
  <c r="P453" i="5" s="1"/>
  <c r="D453" i="5" s="1"/>
  <c r="K453" i="5" s="1"/>
  <c r="W455" i="5"/>
  <c r="S454" i="5"/>
  <c r="D452" i="5"/>
  <c r="K452" i="5" s="1"/>
  <c r="R454" i="5" l="1"/>
  <c r="P454" i="5" s="1"/>
  <c r="Q454" i="5"/>
  <c r="W456" i="5"/>
  <c r="S455" i="5"/>
  <c r="R455" i="5" l="1"/>
  <c r="P455" i="5" s="1"/>
  <c r="Q455" i="5"/>
  <c r="W457" i="5"/>
  <c r="S456" i="5"/>
  <c r="D454" i="5"/>
  <c r="K454" i="5" s="1"/>
  <c r="R456" i="5" l="1"/>
  <c r="P456" i="5" s="1"/>
  <c r="Q456" i="5"/>
  <c r="W458" i="5"/>
  <c r="S457" i="5"/>
  <c r="D455" i="5"/>
  <c r="K455" i="5" s="1"/>
  <c r="R457" i="5" l="1"/>
  <c r="P457" i="5" s="1"/>
  <c r="Q457" i="5"/>
  <c r="W459" i="5"/>
  <c r="S458" i="5"/>
  <c r="D456" i="5"/>
  <c r="K456" i="5" s="1"/>
  <c r="R458" i="5" l="1"/>
  <c r="P458" i="5" s="1"/>
  <c r="Q458" i="5"/>
  <c r="W460" i="5"/>
  <c r="S459" i="5"/>
  <c r="Q459" i="5" s="1"/>
  <c r="D457" i="5"/>
  <c r="K457" i="5" s="1"/>
  <c r="R459" i="5" l="1"/>
  <c r="P459" i="5" s="1"/>
  <c r="D459" i="5" s="1"/>
  <c r="K459" i="5" s="1"/>
  <c r="W461" i="5"/>
  <c r="S460" i="5"/>
  <c r="D458" i="5"/>
  <c r="K458" i="5" s="1"/>
  <c r="R460" i="5" l="1"/>
  <c r="P460" i="5" s="1"/>
  <c r="Q460" i="5"/>
  <c r="W462" i="5"/>
  <c r="S461" i="5"/>
  <c r="R461" i="5" l="1"/>
  <c r="P461" i="5" s="1"/>
  <c r="Q461" i="5"/>
  <c r="W463" i="5"/>
  <c r="S462" i="5"/>
  <c r="Q462" i="5" s="1"/>
  <c r="D460" i="5"/>
  <c r="K460" i="5" s="1"/>
  <c r="R462" i="5" l="1"/>
  <c r="P462" i="5" s="1"/>
  <c r="D462" i="5" s="1"/>
  <c r="K462" i="5" s="1"/>
  <c r="W464" i="5"/>
  <c r="S463" i="5"/>
  <c r="D461" i="5"/>
  <c r="K461" i="5" s="1"/>
  <c r="R463" i="5" l="1"/>
  <c r="P463" i="5" s="1"/>
  <c r="Q463" i="5"/>
  <c r="W465" i="5"/>
  <c r="S464" i="5"/>
  <c r="D463" i="5" l="1"/>
  <c r="K463" i="5" s="1"/>
  <c r="R464" i="5"/>
  <c r="P464" i="5" s="1"/>
  <c r="Q464" i="5"/>
  <c r="W466" i="5"/>
  <c r="S465" i="5"/>
  <c r="Q465" i="5" s="1"/>
  <c r="R465" i="5" l="1"/>
  <c r="P465" i="5" s="1"/>
  <c r="D465" i="5" s="1"/>
  <c r="K465" i="5" s="1"/>
  <c r="W467" i="5"/>
  <c r="S466" i="5"/>
  <c r="D464" i="5"/>
  <c r="K464" i="5" s="1"/>
  <c r="R466" i="5" l="1"/>
  <c r="P466" i="5" s="1"/>
  <c r="Q466" i="5"/>
  <c r="W468" i="5"/>
  <c r="S467" i="5"/>
  <c r="R467" i="5" l="1"/>
  <c r="P467" i="5" s="1"/>
  <c r="Q467" i="5"/>
  <c r="W469" i="5"/>
  <c r="S468" i="5"/>
  <c r="Q468" i="5" s="1"/>
  <c r="D466" i="5"/>
  <c r="K466" i="5" s="1"/>
  <c r="R468" i="5" l="1"/>
  <c r="P468" i="5" s="1"/>
  <c r="D468" i="5" s="1"/>
  <c r="K468" i="5" s="1"/>
  <c r="W470" i="5"/>
  <c r="S469" i="5"/>
  <c r="D467" i="5"/>
  <c r="K467" i="5" s="1"/>
  <c r="R469" i="5" l="1"/>
  <c r="P469" i="5" s="1"/>
  <c r="Q469" i="5"/>
  <c r="W471" i="5"/>
  <c r="S470" i="5"/>
  <c r="R470" i="5" l="1"/>
  <c r="P470" i="5" s="1"/>
  <c r="Q470" i="5"/>
  <c r="W472" i="5"/>
  <c r="S471" i="5"/>
  <c r="Q471" i="5" s="1"/>
  <c r="D469" i="5"/>
  <c r="K469" i="5" s="1"/>
  <c r="R471" i="5" l="1"/>
  <c r="P471" i="5" s="1"/>
  <c r="D471" i="5" s="1"/>
  <c r="K471" i="5" s="1"/>
  <c r="W473" i="5"/>
  <c r="S472" i="5"/>
  <c r="D470" i="5"/>
  <c r="K470" i="5" s="1"/>
  <c r="R472" i="5" l="1"/>
  <c r="P472" i="5" s="1"/>
  <c r="Q472" i="5"/>
  <c r="W474" i="5"/>
  <c r="S473" i="5"/>
  <c r="R473" i="5" l="1"/>
  <c r="P473" i="5" s="1"/>
  <c r="Q473" i="5"/>
  <c r="W475" i="5"/>
  <c r="S474" i="5"/>
  <c r="D472" i="5"/>
  <c r="K472" i="5" s="1"/>
  <c r="R474" i="5" l="1"/>
  <c r="P474" i="5" s="1"/>
  <c r="Q474" i="5"/>
  <c r="W476" i="5"/>
  <c r="S475" i="5"/>
  <c r="D473" i="5"/>
  <c r="K473" i="5" s="1"/>
  <c r="R475" i="5" l="1"/>
  <c r="P475" i="5" s="1"/>
  <c r="Q475" i="5"/>
  <c r="W477" i="5"/>
  <c r="S476" i="5"/>
  <c r="D474" i="5"/>
  <c r="K474" i="5" s="1"/>
  <c r="D475" i="5" l="1"/>
  <c r="K475" i="5" s="1"/>
  <c r="R476" i="5"/>
  <c r="P476" i="5" s="1"/>
  <c r="Q476" i="5"/>
  <c r="W478" i="5"/>
  <c r="S477" i="5"/>
  <c r="Q477" i="5" s="1"/>
  <c r="W479" i="5" l="1"/>
  <c r="S478" i="5"/>
  <c r="R477" i="5"/>
  <c r="P477" i="5" s="1"/>
  <c r="D477" i="5" s="1"/>
  <c r="K477" i="5" s="1"/>
  <c r="D476" i="5"/>
  <c r="K476" i="5" s="1"/>
  <c r="R478" i="5" l="1"/>
  <c r="P478" i="5" s="1"/>
  <c r="Q478" i="5"/>
  <c r="W480" i="5"/>
  <c r="S479" i="5"/>
  <c r="R479" i="5" l="1"/>
  <c r="P479" i="5" s="1"/>
  <c r="Q479" i="5"/>
  <c r="W481" i="5"/>
  <c r="S480" i="5"/>
  <c r="D478" i="5"/>
  <c r="K478" i="5" s="1"/>
  <c r="R480" i="5" l="1"/>
  <c r="P480" i="5" s="1"/>
  <c r="Q480" i="5"/>
  <c r="W482" i="5"/>
  <c r="S481" i="5"/>
  <c r="D479" i="5"/>
  <c r="K479" i="5" s="1"/>
  <c r="R481" i="5" l="1"/>
  <c r="P481" i="5" s="1"/>
  <c r="Q481" i="5"/>
  <c r="W483" i="5"/>
  <c r="S482" i="5"/>
  <c r="D480" i="5"/>
  <c r="K480" i="5" s="1"/>
  <c r="R482" i="5" l="1"/>
  <c r="P482" i="5" s="1"/>
  <c r="Q482" i="5"/>
  <c r="W484" i="5"/>
  <c r="S483" i="5"/>
  <c r="Q483" i="5" s="1"/>
  <c r="D481" i="5"/>
  <c r="K481" i="5" s="1"/>
  <c r="R483" i="5" l="1"/>
  <c r="P483" i="5" s="1"/>
  <c r="D483" i="5" s="1"/>
  <c r="K483" i="5" s="1"/>
  <c r="W485" i="5"/>
  <c r="S484" i="5"/>
  <c r="D482" i="5"/>
  <c r="K482" i="5" s="1"/>
  <c r="R484" i="5" l="1"/>
  <c r="P484" i="5" s="1"/>
  <c r="Q484" i="5"/>
  <c r="W486" i="5"/>
  <c r="S485" i="5"/>
  <c r="R485" i="5" l="1"/>
  <c r="P485" i="5" s="1"/>
  <c r="Q485" i="5"/>
  <c r="W487" i="5"/>
  <c r="S486" i="5"/>
  <c r="Q486" i="5" s="1"/>
  <c r="D484" i="5"/>
  <c r="K484" i="5" s="1"/>
  <c r="R486" i="5" l="1"/>
  <c r="P486" i="5" s="1"/>
  <c r="D486" i="5" s="1"/>
  <c r="K486" i="5" s="1"/>
  <c r="W488" i="5"/>
  <c r="S487" i="5"/>
  <c r="D485" i="5"/>
  <c r="K485" i="5" s="1"/>
  <c r="R487" i="5" l="1"/>
  <c r="P487" i="5" s="1"/>
  <c r="Q487" i="5"/>
  <c r="W489" i="5"/>
  <c r="S488" i="5"/>
  <c r="R488" i="5" l="1"/>
  <c r="P488" i="5" s="1"/>
  <c r="Q488" i="5"/>
  <c r="W490" i="5"/>
  <c r="S489" i="5"/>
  <c r="Q489" i="5" s="1"/>
  <c r="D487" i="5"/>
  <c r="K487" i="5" s="1"/>
  <c r="R489" i="5" l="1"/>
  <c r="P489" i="5" s="1"/>
  <c r="D489" i="5" s="1"/>
  <c r="K489" i="5" s="1"/>
  <c r="W491" i="5"/>
  <c r="S490" i="5"/>
  <c r="D488" i="5"/>
  <c r="K488" i="5" s="1"/>
  <c r="R490" i="5" l="1"/>
  <c r="P490" i="5" s="1"/>
  <c r="Q490" i="5"/>
  <c r="W492" i="5"/>
  <c r="S491" i="5"/>
  <c r="R491" i="5" l="1"/>
  <c r="P491" i="5" s="1"/>
  <c r="Q491" i="5"/>
  <c r="W493" i="5"/>
  <c r="S492" i="5"/>
  <c r="Q492" i="5" s="1"/>
  <c r="D490" i="5"/>
  <c r="K490" i="5" s="1"/>
  <c r="R492" i="5" l="1"/>
  <c r="P492" i="5" s="1"/>
  <c r="D492" i="5" s="1"/>
  <c r="K492" i="5" s="1"/>
  <c r="W494" i="5"/>
  <c r="S493" i="5"/>
  <c r="D491" i="5"/>
  <c r="K491" i="5" s="1"/>
  <c r="R493" i="5" l="1"/>
  <c r="P493" i="5" s="1"/>
  <c r="Q493" i="5"/>
  <c r="W495" i="5"/>
  <c r="S494" i="5"/>
  <c r="R494" i="5" l="1"/>
  <c r="P494" i="5" s="1"/>
  <c r="Q494" i="5"/>
  <c r="W496" i="5"/>
  <c r="S495" i="5"/>
  <c r="Q495" i="5" s="1"/>
  <c r="D493" i="5"/>
  <c r="K493" i="5" s="1"/>
  <c r="R495" i="5" l="1"/>
  <c r="P495" i="5" s="1"/>
  <c r="D495" i="5" s="1"/>
  <c r="K495" i="5" s="1"/>
  <c r="W497" i="5"/>
  <c r="S496" i="5"/>
  <c r="D494" i="5"/>
  <c r="K494" i="5" s="1"/>
  <c r="R496" i="5" l="1"/>
  <c r="P496" i="5" s="1"/>
  <c r="Q496" i="5"/>
  <c r="W498" i="5"/>
  <c r="S497" i="5"/>
  <c r="R497" i="5" l="1"/>
  <c r="P497" i="5" s="1"/>
  <c r="Q497" i="5"/>
  <c r="W499" i="5"/>
  <c r="S498" i="5"/>
  <c r="D496" i="5"/>
  <c r="K496" i="5" s="1"/>
  <c r="R498" i="5" l="1"/>
  <c r="P498" i="5" s="1"/>
  <c r="Q498" i="5"/>
  <c r="W500" i="5"/>
  <c r="S499" i="5"/>
  <c r="D497" i="5"/>
  <c r="K497" i="5" s="1"/>
  <c r="R499" i="5" l="1"/>
  <c r="P499" i="5" s="1"/>
  <c r="Q499" i="5"/>
  <c r="W501" i="5"/>
  <c r="S500" i="5"/>
  <c r="D498" i="5"/>
  <c r="K498" i="5" s="1"/>
  <c r="R500" i="5" l="1"/>
  <c r="P500" i="5" s="1"/>
  <c r="Q500" i="5"/>
  <c r="W502" i="5"/>
  <c r="S501" i="5"/>
  <c r="Q501" i="5" s="1"/>
  <c r="D499" i="5"/>
  <c r="K499" i="5" s="1"/>
  <c r="R501" i="5" l="1"/>
  <c r="P501" i="5" s="1"/>
  <c r="D501" i="5" s="1"/>
  <c r="K501" i="5" s="1"/>
  <c r="W503" i="5"/>
  <c r="S503" i="5" s="1"/>
  <c r="S502" i="5"/>
  <c r="D500" i="5"/>
  <c r="K500" i="5" s="1"/>
  <c r="R502" i="5" l="1"/>
  <c r="P502" i="5" s="1"/>
  <c r="Q502" i="5"/>
  <c r="R503" i="5"/>
  <c r="P503" i="5" s="1"/>
  <c r="Q503" i="5"/>
  <c r="D503" i="5" l="1"/>
  <c r="K503" i="5" s="1"/>
  <c r="D502" i="5"/>
  <c r="D1" i="5" l="1"/>
  <c r="K502" i="5"/>
  <c r="K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Monika Juergens</author>
  </authors>
  <commentList>
    <comment ref="H2" authorId="0" shapeId="0" xr:uid="{BD19C2D6-DB5F-4DEA-B4F3-815169ACC90C}">
      <text>
        <r>
          <rPr>
            <b/>
            <sz val="9"/>
            <color indexed="81"/>
            <rFont val="Tahoma"/>
            <family val="2"/>
          </rPr>
          <t>Monika Juergens:</t>
        </r>
        <r>
          <rPr>
            <sz val="9"/>
            <color indexed="81"/>
            <rFont val="Tahoma"/>
            <family val="2"/>
          </rPr>
          <t xml:space="preserve">
POISSON.DIST(3,λ,TRUE) calculates the probability of catching 3 or fewer (P(3)+P(2)+P(1)+P(0),   but
GAMMA.DIST(λ,3+1,TRUE) calculates the probability of at least 4, thus 1-GAMMA.DIST(λ,3+1,TRUE) is the probability of 3 or fewer</t>
        </r>
      </text>
    </comment>
  </commentList>
</comments>
</file>

<file path=xl/sharedStrings.xml><?xml version="1.0" encoding="utf-8"?>
<sst xmlns="http://schemas.openxmlformats.org/spreadsheetml/2006/main" count="192" uniqueCount="135">
  <si>
    <r>
      <rPr>
        <b/>
        <sz val="11"/>
        <color theme="1"/>
        <rFont val="Times New Roman"/>
        <family val="1"/>
      </rPr>
      <t>How to use this tool:</t>
    </r>
    <r>
      <rPr>
        <sz val="11"/>
        <color theme="1"/>
        <rFont val="Times New Roman"/>
        <family val="1"/>
      </rPr>
      <t xml:space="preserve">
Gold highlighted cells are those which require user input. 
The user needs to input the unit used to report the concentration and expected concentration of microplastics (this can be a reported relevant concentration from the literature, but it is recommended to "err on the side of caution" and chose a lower number in cases of uncertainty)
The volume required to capture k microplastic particles with a given confidence is then reported in a summary table. The user may define their own significance levels, or may use one of the commonly used pre-selected values</t>
    </r>
  </si>
  <si>
    <t>Gold cells require user input - these change to white cells with green text when complete</t>
  </si>
  <si>
    <t>Tip: the exact confidence level you require depends on your hypothesis, if you only want to detect presence of absence it may be sufficient to have a lower confidence level</t>
  </si>
  <si>
    <t>Significance level</t>
  </si>
  <si>
    <r>
      <t xml:space="preserve">Expected number </t>
    </r>
    <r>
      <rPr>
        <sz val="11"/>
        <color theme="1"/>
        <rFont val="Calibri"/>
        <family val="2"/>
      </rPr>
      <t>λ</t>
    </r>
    <r>
      <rPr>
        <sz val="11"/>
        <color theme="1"/>
        <rFont val="Times New Roman"/>
        <family val="1"/>
      </rPr>
      <t xml:space="preserve"> needed</t>
    </r>
  </si>
  <si>
    <r>
      <t>The RSVP Tool - Part 2:</t>
    </r>
    <r>
      <rPr>
        <sz val="11"/>
        <color theme="1"/>
        <rFont val="Times New Roman"/>
        <family val="1"/>
      </rPr>
      <t xml:space="preserve"> reviewing existing data - are two reported values without replication signficantly different from one another at a given level of confidence?</t>
    </r>
  </si>
  <si>
    <t>2. Provide the concentration and ammount sampled to generate the parameters required to estimate confidence intervals for each reported concentration</t>
  </si>
  <si>
    <t>Sample 1</t>
  </si>
  <si>
    <t>Sample 2</t>
  </si>
  <si>
    <t>Total number of microplastics in sample</t>
  </si>
  <si>
    <t>NOTE: if one of these cells is highlighted in yellow, the total number of microplastics counted was &lt;10 (after blank correction, if applied) and the estimation of confidence intervals based on the Poisson distribution should be treated with caution</t>
  </si>
  <si>
    <t>Shape parameter A (lower)</t>
  </si>
  <si>
    <t>Shape parameter A (upper)</t>
  </si>
  <si>
    <t>Rate parameter B</t>
  </si>
  <si>
    <t>The lower value is…</t>
  </si>
  <si>
    <t>3. Now the lower and upper limits of the confidence intervals are calculated for In (the intervals based on total microplastic numbers) and Ic (the intervals based on the concentration reported)</t>
  </si>
  <si>
    <t>Confidence coefficient</t>
  </si>
  <si>
    <r>
      <t>I</t>
    </r>
    <r>
      <rPr>
        <i/>
        <vertAlign val="subscript"/>
        <sz val="11"/>
        <color theme="1"/>
        <rFont val="Times New Roman"/>
        <family val="1"/>
      </rPr>
      <t>n</t>
    </r>
  </si>
  <si>
    <r>
      <t>I</t>
    </r>
    <r>
      <rPr>
        <i/>
        <vertAlign val="subscript"/>
        <sz val="11"/>
        <color theme="1"/>
        <rFont val="Times New Roman"/>
        <family val="1"/>
      </rPr>
      <t>c</t>
    </r>
  </si>
  <si>
    <t>α</t>
  </si>
  <si>
    <r>
      <t>(1-</t>
    </r>
    <r>
      <rPr>
        <i/>
        <sz val="11"/>
        <color theme="1"/>
        <rFont val="Times New Roman"/>
        <family val="1"/>
      </rPr>
      <t>α</t>
    </r>
    <r>
      <rPr>
        <sz val="11"/>
        <color theme="1"/>
        <rFont val="Times New Roman"/>
        <family val="1"/>
      </rPr>
      <t>)*100</t>
    </r>
  </si>
  <si>
    <t>Lower limit total MPs</t>
  </si>
  <si>
    <t>Upper limit total MPs</t>
  </si>
  <si>
    <t>Width of the confidence intervals</t>
  </si>
  <si>
    <t>Are the two reported concentrations significantly different at defined levels of confidence?</t>
  </si>
  <si>
    <r>
      <t xml:space="preserve">Significance level </t>
    </r>
    <r>
      <rPr>
        <sz val="11"/>
        <color theme="1"/>
        <rFont val="Calibri"/>
        <family val="2"/>
      </rPr>
      <t>α</t>
    </r>
  </si>
  <si>
    <t>Outcome</t>
  </si>
  <si>
    <t>Key to the equations:</t>
  </si>
  <si>
    <t>Lower limit MP/L</t>
  </si>
  <si>
    <t>Upper limit MP/L</t>
  </si>
  <si>
    <t>sample 1</t>
  </si>
  <si>
    <t>overlap</t>
  </si>
  <si>
    <t>sample 2</t>
  </si>
  <si>
    <t>"high price"</t>
  </si>
  <si>
    <t>"low price"</t>
  </si>
  <si>
    <t>concentration</t>
  </si>
  <si>
    <t>"closing price"</t>
  </si>
  <si>
    <t>conc-lower limit</t>
  </si>
  <si>
    <t>upper limit-conc</t>
  </si>
  <si>
    <t>Target</t>
  </si>
  <si>
    <t>P(k)  (%)</t>
  </si>
  <si>
    <t>#</t>
  </si>
  <si>
    <t>λ</t>
  </si>
  <si>
    <t>#/m3</t>
  </si>
  <si>
    <t>Probability of catching at least 10 particles in 1m3</t>
  </si>
  <si>
    <t>Cumulative poisson distribution</t>
  </si>
  <si>
    <t>Probability of NOT catching the minimum number = POISSON.DIST(T-1,λ*,TRUE)</t>
  </si>
  <si>
    <t>Probability of catching at least the minimum number =1- POISSON.DIST(T-1,λ*,TRUE)</t>
  </si>
  <si>
    <t>We need to find λ*, so that POISSON.DIST(T-1,λ*,TRUE) is for example 5%</t>
  </si>
  <si>
    <t>Probability of EXACTLY n particles</t>
  </si>
  <si>
    <t>Expected value:</t>
  </si>
  <si>
    <t>Gamma.dist(x,alpha,beta)</t>
  </si>
  <si>
    <t>k</t>
  </si>
  <si>
    <t>P(k)incl err</t>
  </si>
  <si>
    <t>final prob</t>
  </si>
  <si>
    <t>Poisson</t>
  </si>
  <si>
    <t>cumulative Poisson</t>
  </si>
  <si>
    <t>gamma prob</t>
  </si>
  <si>
    <t>gamma prob cumulative</t>
  </si>
  <si>
    <t>k&lt;target?</t>
  </si>
  <si>
    <t>λ^k</t>
  </si>
  <si>
    <t>(λ/fudge)^k</t>
  </si>
  <si>
    <t>exponent(fudge^k)</t>
  </si>
  <si>
    <t>(λ/fudge)^k/(coefficient (k!)</t>
  </si>
  <si>
    <t>final exponent (fromfudge and k)</t>
  </si>
  <si>
    <t>coefficient of k!</t>
  </si>
  <si>
    <t>exponent of k!</t>
  </si>
  <si>
    <t>factorial</t>
  </si>
  <si>
    <t>Gamma</t>
  </si>
  <si>
    <t>target min k</t>
  </si>
  <si>
    <t>(particles per L)</t>
  </si>
  <si>
    <t>(volume collected in L)</t>
  </si>
  <si>
    <t>x=λ</t>
  </si>
  <si>
    <t>alpha=n+1</t>
  </si>
  <si>
    <t>beta=1</t>
  </si>
  <si>
    <t>e^-λ</t>
  </si>
  <si>
    <t>coefficient(e^-λ)</t>
  </si>
  <si>
    <t>exponent(e^-λ)</t>
  </si>
  <si>
    <t>fudge ex</t>
  </si>
  <si>
    <t>fudge</t>
  </si>
  <si>
    <t>λ/fudge</t>
  </si>
  <si>
    <t>Excel can only calculate to a certain number of decimal points, so we needed to divide by a large number and then multiply again.</t>
  </si>
  <si>
    <t>10 exponent</t>
  </si>
  <si>
    <t xml:space="preserve">4. Summary table: use this to report the significance of any differences between the two reported concetrations </t>
  </si>
  <si>
    <t>sample size unit used</t>
  </si>
  <si>
    <t>NOTE: the user can enter their own sample names if desired</t>
  </si>
  <si>
    <r>
      <t>The RSVP Tool - Part 1:</t>
    </r>
    <r>
      <rPr>
        <sz val="11"/>
        <color theme="1"/>
        <rFont val="Times New Roman"/>
        <family val="1"/>
      </rPr>
      <t xml:space="preserve"> How much sample do I need to collect to capture a given number of particles?</t>
    </r>
  </si>
  <si>
    <t>Poisson P(at least k)</t>
  </si>
  <si>
    <t>(steps)</t>
  </si>
  <si>
    <t>P(at least k)</t>
  </si>
  <si>
    <t xml:space="preserve"> P(at least k)</t>
  </si>
  <si>
    <t>5. Summary graphs - where there is overlap between the two confidence intervals and so a significant difference is not observed, a red shaded area appears</t>
  </si>
  <si>
    <r>
      <t>1. What unit is used to describe the sample size and concentration? (for example, L, m</t>
    </r>
    <r>
      <rPr>
        <i/>
        <vertAlign val="superscript"/>
        <sz val="11"/>
        <rFont val="Times New Roman"/>
        <family val="1"/>
      </rPr>
      <t>3</t>
    </r>
    <r>
      <rPr>
        <i/>
        <sz val="11"/>
        <rFont val="Times New Roman"/>
        <family val="1"/>
      </rPr>
      <t>, cm</t>
    </r>
    <r>
      <rPr>
        <i/>
        <vertAlign val="superscript"/>
        <sz val="11"/>
        <rFont val="Times New Roman"/>
        <family val="1"/>
      </rPr>
      <t>2</t>
    </r>
    <r>
      <rPr>
        <i/>
        <sz val="11"/>
        <rFont val="Times New Roman"/>
        <family val="1"/>
      </rPr>
      <t>, kg - both samples need to use the same units, convert if necessary)</t>
    </r>
  </si>
  <si>
    <t>NOTE: This cell defines whether Value 1 or Value 2 is higher and therefore how to compare the overlap in CI (overlap is always calculated as the upper limit of the lowest value compared to the lower limit of the highest value)</t>
  </si>
  <si>
    <t>Sample unit used</t>
  </si>
  <si>
    <t>Minimum target number of particles to capture (k)</t>
  </si>
  <si>
    <t xml:space="preserve">2. Provide the concentration expected in your sample and the desired target minimum number of MP </t>
  </si>
  <si>
    <t>Figure 1</t>
  </si>
  <si>
    <t>Figure 2</t>
  </si>
  <si>
    <t>Figure 3</t>
  </si>
  <si>
    <t>Figure 4</t>
  </si>
  <si>
    <t>Illustration of the Poisson and Gamma distributions for expected value λ=</t>
  </si>
  <si>
    <t>Therefore, if you were to repeat sample enough times, around 1 in every 10 times you sample from this environment, you might expect to capture exactly 10 particles.</t>
  </si>
  <si>
    <t>The related Poisson and Gamma distributions can answer these questions.</t>
  </si>
  <si>
    <t>In</t>
  </si>
  <si>
    <t>Ic</t>
  </si>
  <si>
    <t>(1-α)*100</t>
  </si>
  <si>
    <r>
      <t>From this, we are able to compute the confidence intervals in our scenario at select significance levels (Tab 2 of the RSVP Tool - "</t>
    </r>
    <r>
      <rPr>
        <i/>
        <sz val="11"/>
        <color theme="1"/>
        <rFont val="Times New Roman"/>
        <family val="1"/>
      </rPr>
      <t>2. Do reported values differ</t>
    </r>
    <r>
      <rPr>
        <sz val="11"/>
        <color theme="1"/>
        <rFont val="Times New Roman"/>
        <family val="1"/>
      </rPr>
      <t>").</t>
    </r>
  </si>
  <si>
    <r>
      <rPr>
        <b/>
        <sz val="11"/>
        <color theme="1"/>
        <rFont val="Times New Roman"/>
        <family val="1"/>
      </rPr>
      <t>How to use this tool:</t>
    </r>
    <r>
      <rPr>
        <sz val="11"/>
        <color theme="1"/>
        <rFont val="Times New Roman"/>
        <family val="1"/>
      </rPr>
      <t xml:space="preserve">
Gold highlighted cells are those which require user input. 
The user can select any two values from the literature that you wish to evaluate. 
The user must provide the units of the measurement, the concentration and the ammount of sample represented in each reported value
Confidence intervals are then calculated based on the inverse gamma function and a summary table of these provided along side graphical representations of these CIs at different confidence levels. This provides a visual guide to whether the upper and lower bounds of the lowest and highest value respectively overlap at each given confidence level.
A final summary table reports the confidence level to which the two values can be said to be significantly different.</t>
    </r>
  </si>
  <si>
    <r>
      <rPr>
        <b/>
        <sz val="11"/>
        <color theme="1"/>
        <rFont val="Times New Roman"/>
        <family val="1"/>
      </rPr>
      <t>Context:</t>
    </r>
    <r>
      <rPr>
        <sz val="11"/>
        <color theme="1"/>
        <rFont val="Times New Roman"/>
        <family val="1"/>
      </rPr>
      <t xml:space="preserve">
It is useful to estimate the minimum sample volume needed to capture a given number of microplastic particles in any environmental sample with a known confidence. The distribution of microplastics within a mixed body of water can be estimated based on an assumption of a random distribution pattern driven by processes such as turbulent diffusion where particles are independent of each other. This random distribution can be described by the Poisson point process (Eq. Right).
Where P(k) is the probability of capturing </t>
    </r>
    <r>
      <rPr>
        <u/>
        <sz val="11"/>
        <color rgb="FFFF0000"/>
        <rFont val="Times New Roman"/>
        <family val="1"/>
      </rPr>
      <t>exactly</t>
    </r>
    <r>
      <rPr>
        <sz val="11"/>
        <color theme="1"/>
        <rFont val="Times New Roman"/>
        <family val="1"/>
      </rPr>
      <t xml:space="preserve"> k particles in a given volume, k! is the factorial of the number of particles k, e is Euler’s number and λ is the expected number of particles in a given volume.  
The expected value λ is the concentration c times the volume v.
The probability to catch </t>
    </r>
    <r>
      <rPr>
        <u/>
        <sz val="11"/>
        <color theme="1"/>
        <rFont val="Times New Roman"/>
        <family val="1"/>
      </rPr>
      <t>at least 1 particle</t>
    </r>
    <r>
      <rPr>
        <sz val="11"/>
        <color theme="1"/>
        <rFont val="Times New Roman"/>
        <family val="1"/>
      </rPr>
      <t xml:space="preserve"> is P(k≥1)=1-P(k=0). We can thus calculate the minimum volume needed to catch at least 1 particle with a probability of P (e.g. 95%)  by entering k=0 and λ=c*v into the above equation and solving the equation for v, which gives us
To predict the probability of capturing more than one particle however, this calculation would become quite complicated. Instead it is more convenient to use the related contious Gamma distribution function. A way to understand the relationship between the Poisson distribution and this case of the Gamma distribution is to think of randomly distributed events in time. The probability of seeing n events (n being integer numbers ≥0) in a given time period (eg. 1 hr) follows a Poisson distribution, while the time intervals between events can be described by a Gamma distribution function (a continous distribution). If the shape parameter is set to α=k+1 and rate parameter to β=1 the Gamma distribution forms a continous extension of the Poisson distribution (see Tab 3 of the RSVP Tool "</t>
    </r>
    <r>
      <rPr>
        <i/>
        <sz val="11"/>
        <color theme="1"/>
        <rFont val="Times New Roman"/>
        <family val="1"/>
      </rPr>
      <t>3. Illustration</t>
    </r>
    <r>
      <rPr>
        <sz val="11"/>
        <color theme="1"/>
        <rFont val="Times New Roman"/>
        <family val="1"/>
      </rPr>
      <t xml:space="preserve">")
Excel provides an Inverse Gamma Cumulative Distribution Function which can calculate the expected value λ needed to catch at least k particles with a given probability.
The assumptions of the Gamma Distribution are that the events (in this case microplastic particles) are independent and that the mean and variance remain constant. The former is likely to apply unless the particles aggregate, but the latter is violated at low numbers because negative counts are not possible and zeros become more frequent. Thus these calculations are only recommended for expected particle numbers </t>
    </r>
    <r>
      <rPr>
        <sz val="11"/>
        <color rgb="FFFF0000"/>
        <rFont val="Times New Roman"/>
        <family val="1"/>
      </rPr>
      <t>above</t>
    </r>
    <r>
      <rPr>
        <sz val="11"/>
        <color theme="1"/>
        <rFont val="Times New Roman"/>
        <family val="1"/>
      </rPr>
      <t xml:space="preserve"> about 10.</t>
    </r>
  </si>
  <si>
    <t>For example, at a significance level of 0.05, if we were to take 5L of sample and report a concentration of 9 MP/L, we would estimate the lower and upper confidence intervals to range from 6.57 MP/L to 12.04 MP/L.</t>
  </si>
  <si>
    <t>Estimated concentration MP/L</t>
  </si>
  <si>
    <t>Probability of finding at least the target 50 particles</t>
  </si>
  <si>
    <t>Expected number λ needed</t>
  </si>
  <si>
    <t>Minimum sample size in L</t>
  </si>
  <si>
    <t>The related Poisson and Gamma distributions and different uses within the RSVP tool are illustrated in the following example.</t>
  </si>
  <si>
    <t xml:space="preserve">https://doi.org/10.1016/j.envpol.2023.122310 </t>
  </si>
  <si>
    <r>
      <rPr>
        <b/>
        <sz val="11"/>
        <color theme="1"/>
        <rFont val="Calibri"/>
        <family val="2"/>
        <scheme val="minor"/>
      </rPr>
      <t xml:space="preserve">Figure 5: </t>
    </r>
    <r>
      <rPr>
        <sz val="11"/>
        <color theme="1"/>
        <rFont val="Calibri"/>
        <family val="2"/>
        <scheme val="minor"/>
      </rPr>
      <t xml:space="preserve">reproduced from Tanaka </t>
    </r>
    <r>
      <rPr>
        <i/>
        <sz val="11"/>
        <color theme="1"/>
        <rFont val="Calibri"/>
        <family val="2"/>
        <scheme val="minor"/>
      </rPr>
      <t xml:space="preserve">et al. </t>
    </r>
    <r>
      <rPr>
        <sz val="11"/>
        <color theme="1"/>
        <rFont val="Calibri"/>
        <family val="2"/>
        <scheme val="minor"/>
      </rPr>
      <t>2023 "</t>
    </r>
    <r>
      <rPr>
        <i/>
        <sz val="11"/>
        <color theme="1"/>
        <rFont val="Calibri"/>
        <family val="2"/>
        <scheme val="minor"/>
      </rPr>
      <t>An analytical approach to confidence interval estimation of river microplastic sampling</t>
    </r>
    <r>
      <rPr>
        <sz val="11"/>
        <color theme="1"/>
        <rFont val="Calibri"/>
        <family val="2"/>
        <scheme val="minor"/>
      </rPr>
      <t>"</t>
    </r>
  </si>
  <si>
    <r>
      <rPr>
        <b/>
        <sz val="11"/>
        <color theme="1"/>
        <rFont val="Calibri"/>
        <family val="2"/>
        <scheme val="minor"/>
      </rPr>
      <t xml:space="preserve">Fig. 1: </t>
    </r>
    <r>
      <rPr>
        <sz val="11"/>
        <color theme="1"/>
        <rFont val="Calibri"/>
        <family val="2"/>
        <scheme val="minor"/>
      </rPr>
      <t xml:space="preserve">reproduced from Tanaka </t>
    </r>
    <r>
      <rPr>
        <i/>
        <sz val="11"/>
        <color theme="1"/>
        <rFont val="Calibri"/>
        <family val="2"/>
        <scheme val="minor"/>
      </rPr>
      <t xml:space="preserve">et al. </t>
    </r>
    <r>
      <rPr>
        <sz val="11"/>
        <color theme="1"/>
        <rFont val="Calibri"/>
        <family val="2"/>
        <scheme val="minor"/>
      </rPr>
      <t>2023 "</t>
    </r>
    <r>
      <rPr>
        <i/>
        <sz val="11"/>
        <color theme="1"/>
        <rFont val="Calibri"/>
        <family val="2"/>
        <scheme val="minor"/>
      </rPr>
      <t>An analytical approach to confidence interval estimation of river microplastic sampling</t>
    </r>
    <r>
      <rPr>
        <sz val="11"/>
        <color theme="1"/>
        <rFont val="Calibri"/>
        <family val="2"/>
        <scheme val="minor"/>
      </rPr>
      <t>"</t>
    </r>
  </si>
  <si>
    <t xml:space="preserve">In this example you have sampled from an environment, say a river, and captured 10 particles in one litre. </t>
  </si>
  <si>
    <t>If you were to take sufficient replicate samples your average concentration would represent λ.</t>
  </si>
  <si>
    <r>
      <t xml:space="preserve">So what was the probability of you capturing </t>
    </r>
    <r>
      <rPr>
        <u/>
        <sz val="11"/>
        <color theme="1"/>
        <rFont val="Times New Roman"/>
        <family val="1"/>
      </rPr>
      <t>exactly</t>
    </r>
    <r>
      <rPr>
        <sz val="11"/>
        <color theme="1"/>
        <rFont val="Times New Roman"/>
        <family val="1"/>
      </rPr>
      <t xml:space="preserve"> 10 particles in your sample? How likely is it that if you were to repeat your sampling, you would capture </t>
    </r>
    <r>
      <rPr>
        <u/>
        <sz val="11"/>
        <color theme="1"/>
        <rFont val="Times New Roman"/>
        <family val="1"/>
      </rPr>
      <t>at least</t>
    </r>
    <r>
      <rPr>
        <sz val="11"/>
        <color theme="1"/>
        <rFont val="Times New Roman"/>
        <family val="1"/>
      </rPr>
      <t xml:space="preserve"> 10 particles next time?</t>
    </r>
  </si>
  <si>
    <r>
      <t xml:space="preserve">The probability of capturing </t>
    </r>
    <r>
      <rPr>
        <b/>
        <sz val="11"/>
        <color theme="1"/>
        <rFont val="Times New Roman"/>
        <family val="1"/>
      </rPr>
      <t>at least</t>
    </r>
    <r>
      <rPr>
        <sz val="11"/>
        <color theme="1"/>
        <rFont val="Times New Roman"/>
        <family val="1"/>
      </rPr>
      <t xml:space="preserve"> 10 particles next time you sample if the expected λ = 8.1 is ≈29.6% (Figure 2).</t>
    </r>
  </si>
  <si>
    <r>
      <t xml:space="preserve">In Figure 1, the probability mass function of capturing </t>
    </r>
    <r>
      <rPr>
        <b/>
        <sz val="11"/>
        <color theme="1"/>
        <rFont val="Times New Roman"/>
        <family val="1"/>
      </rPr>
      <t>exactly</t>
    </r>
    <r>
      <rPr>
        <sz val="11"/>
        <color theme="1"/>
        <rFont val="Times New Roman"/>
        <family val="1"/>
      </rPr>
      <t xml:space="preserve"> 10 particles if the expected λ = 8.1 is ≈10.2%. </t>
    </r>
  </si>
  <si>
    <r>
      <t xml:space="preserve">However, if the true concentration was lower, say λ = 3, the chance of capturing </t>
    </r>
    <r>
      <rPr>
        <b/>
        <sz val="11"/>
        <color theme="1"/>
        <rFont val="Times New Roman"/>
        <family val="1"/>
      </rPr>
      <t>exactly</t>
    </r>
    <r>
      <rPr>
        <sz val="11"/>
        <color theme="1"/>
        <rFont val="Times New Roman"/>
        <family val="1"/>
      </rPr>
      <t xml:space="preserve"> 10 particles is now much lower, ≈0.08% (Figure 3)</t>
    </r>
  </si>
  <si>
    <r>
      <t xml:space="preserve">The probability of capturing </t>
    </r>
    <r>
      <rPr>
        <b/>
        <sz val="11"/>
        <color theme="1"/>
        <rFont val="Times New Roman"/>
        <family val="1"/>
      </rPr>
      <t>at least</t>
    </r>
    <r>
      <rPr>
        <sz val="11"/>
        <color theme="1"/>
        <rFont val="Times New Roman"/>
        <family val="1"/>
      </rPr>
      <t xml:space="preserve"> 10 particles is also very low at ≈0.11% (Figure 4).</t>
    </r>
  </si>
  <si>
    <t xml:space="preserve">The question can now be turned around from: </t>
  </si>
  <si>
    <r>
      <t xml:space="preserve">If we imagine that this first sample came from a preliminary study and we now wanted to target capturing and measuring at least 50 particles in each sample (e.g. the recommended target number of particles to reduce sampling errors to within +/- 30%, Tanaka </t>
    </r>
    <r>
      <rPr>
        <i/>
        <sz val="11"/>
        <color theme="1"/>
        <rFont val="Times New Roman"/>
        <family val="1"/>
      </rPr>
      <t xml:space="preserve">et al., </t>
    </r>
    <r>
      <rPr>
        <sz val="11"/>
        <color theme="1"/>
        <rFont val="Times New Roman"/>
        <family val="1"/>
      </rPr>
      <t>2023), we could use Part 1 of the RSVP Tool "</t>
    </r>
    <r>
      <rPr>
        <i/>
        <sz val="11"/>
        <color theme="1"/>
        <rFont val="Times New Roman"/>
        <family val="1"/>
      </rPr>
      <t>1. Minimum volume predictor</t>
    </r>
    <r>
      <rPr>
        <sz val="11"/>
        <color theme="1"/>
        <rFont val="Times New Roman"/>
        <family val="1"/>
      </rPr>
      <t xml:space="preserve">".
Here, the volume needed to be collected next time we sampled, to achieve this target number of particles analysed, is estimated. 
If we wished to capture and analyse at least 50 particles, with 99% confidence (a significance level of 0.01) from a river containing 9 particles/L, then we would need to collect at least 7.54 L of water from the river.
</t>
    </r>
  </si>
  <si>
    <t xml:space="preserve">It follows that capturing exactly 10 particles in a litre is possible at a whole range of actual environmental concentrations, but gets less likely the further away from 10 the expected value λ is. </t>
  </si>
  <si>
    <t>Knowing the expected value λ, "what is the probability of catching a particular integer number n particles?" to "Knowing that I caught exactly n particles, which range of λ could this have come from with a 95% certainty"</t>
  </si>
  <si>
    <r>
      <t xml:space="preserve">Calculation of these confidence intervals is based on the approach from Tanaka </t>
    </r>
    <r>
      <rPr>
        <i/>
        <sz val="11"/>
        <color theme="1"/>
        <rFont val="Times New Roman"/>
        <family val="1"/>
      </rPr>
      <t xml:space="preserve">et al., </t>
    </r>
    <r>
      <rPr>
        <sz val="11"/>
        <color theme="1"/>
        <rFont val="Times New Roman"/>
        <family val="1"/>
      </rPr>
      <t>2023 and a summary of the approach is reproduced below.</t>
    </r>
  </si>
  <si>
    <r>
      <t xml:space="preserve">Returning to our example of the river, if we captured 45 particles in 5 litres, we might think that the river concentration was also 9 particles /L (i.e. 45 particles in 5L), but catching 45 particles in 5L when the actual concentration was sligthly higher or lower than 9 particles/L is also quite likely. Using the equations given in Tanaka </t>
    </r>
    <r>
      <rPr>
        <i/>
        <sz val="11"/>
        <color theme="1"/>
        <rFont val="Times New Roman"/>
        <family val="1"/>
      </rPr>
      <t>et al.,</t>
    </r>
    <r>
      <rPr>
        <sz val="11"/>
        <color theme="1"/>
        <rFont val="Times New Roman"/>
        <family val="1"/>
      </rPr>
      <t xml:space="preserve"> 2023 an interval can be calculated that contains the real river concentration with a chosen certainty.</t>
    </r>
  </si>
  <si>
    <r>
      <rPr>
        <b/>
        <sz val="11"/>
        <color rgb="FF000000"/>
        <rFont val="Times New Roman"/>
        <family val="1"/>
      </rPr>
      <t xml:space="preserve">Context:
</t>
    </r>
    <r>
      <rPr>
        <sz val="11"/>
        <color rgb="FF000000"/>
        <rFont val="Times New Roman"/>
        <family val="1"/>
      </rPr>
      <t xml:space="preserve">Much of the reported data does not involve sample replication from the field, and so does not have any measure of the variability around each reported value. Tanaka </t>
    </r>
    <r>
      <rPr>
        <i/>
        <sz val="11"/>
        <color rgb="FF000000"/>
        <rFont val="Times New Roman"/>
        <family val="1"/>
      </rPr>
      <t>et al</t>
    </r>
    <r>
      <rPr>
        <sz val="11"/>
        <color rgb="FF000000"/>
        <rFont val="Times New Roman"/>
        <family val="1"/>
      </rPr>
      <t xml:space="preserve">., 2023 proposed an approach to estimate the confidence intervals around single measurements of microplastics in rivers based on the Poisson point process. This works on the principle that the particles are randomly distributed in the liquid sampled, so how many are likely to be caught in a given volume follows the Poisson distribution. It does </t>
    </r>
    <r>
      <rPr>
        <b/>
        <sz val="11"/>
        <color rgb="FF000000"/>
        <rFont val="Times New Roman"/>
        <family val="1"/>
      </rPr>
      <t>NOT</t>
    </r>
    <r>
      <rPr>
        <sz val="11"/>
        <color rgb="FF000000"/>
        <rFont val="Times New Roman"/>
        <family val="1"/>
      </rPr>
      <t xml:space="preserve"> deal with other uncertainties with regards to correctly identifying a plastic or correctly measuring a volume etc. The user must justify that the assumptions of the Poisson distribution are met, most importantly the assumptions of a random distribution pattern of particles driven by processes such as turbulent dispersion and that particles are independent of one another.
Adapting this approach, Part 2 of the RSVP Tool allows the user to estimate confidence intervals for a reported concentration and to compare the overlap in these confidence intervals to test the significance of any measured difference between single measurements of microplastic concentrations. This only requires the reported concentration and the ammount of sample captured as inputs. These concentrations are converted to the total number of microplastic particles detected in each record and the inverse gamma function applied to calculate the upper and lower limits of confidence intervals (CI) based on a set of common confidence levels (e.g. alpha 0.1, 0.05, 0.01 and 0.001). With knowledge of the ammount sampled (e.g. the volume of sample captured through pumped filtration, or the surface area trawled with a net sampler) the upper and lower limits for these confidence intervals (90, 95, 99 and 99.9% CIs) can be calulated. The overlap between these CIs is then tested to determine at which level of confidence differences can be considered statistically significant between the two reported concentrations.</t>
    </r>
  </si>
  <si>
    <r>
      <rPr>
        <b/>
        <u/>
        <sz val="11"/>
        <color theme="1"/>
        <rFont val="Times New Roman"/>
        <family val="1"/>
      </rPr>
      <t>Tips:</t>
    </r>
    <r>
      <rPr>
        <b/>
        <i/>
        <u/>
        <sz val="11"/>
        <color theme="1"/>
        <rFont val="Times New Roman"/>
        <family val="1"/>
      </rPr>
      <t xml:space="preserve"> </t>
    </r>
    <r>
      <rPr>
        <i/>
        <sz val="11"/>
        <color theme="1"/>
        <rFont val="Times New Roman"/>
        <family val="1"/>
      </rPr>
      <t xml:space="preserve">
- Predefined levels of confidence are already assiged based on common alpha values used in statistical analysis (0.1, 0.05, 0.01 and 0.001). The user may also define their own confidence level by filling in the </t>
    </r>
    <r>
      <rPr>
        <i/>
        <sz val="11"/>
        <color theme="5"/>
        <rFont val="Times New Roman"/>
        <family val="1"/>
      </rPr>
      <t xml:space="preserve">orange highlighted </t>
    </r>
    <r>
      <rPr>
        <i/>
        <sz val="11"/>
        <color theme="1"/>
        <rFont val="Times New Roman"/>
        <family val="1"/>
      </rPr>
      <t>cell
- The figures to the right of the table are a visual guide to the width of the confidence intervals based on each defined confidence level. If the bars visibly overlap (highlighted with a red shaded area) then there is not a significant difference at this confidence level. If the bars do not overlap between Sample 1 and Sample 2, then it is estimated that there is a significant difference at this confidence level</t>
    </r>
  </si>
  <si>
    <r>
      <t xml:space="preserve">More details on the approach to determine the confidence intervals for a given expected concentration of microplastics using the inverse gamma function are available in Tanaka </t>
    </r>
    <r>
      <rPr>
        <i/>
        <sz val="11"/>
        <color theme="1"/>
        <rFont val="Times New Roman"/>
        <family val="1"/>
      </rPr>
      <t xml:space="preserve">et al., </t>
    </r>
    <r>
      <rPr>
        <sz val="11"/>
        <color theme="1"/>
        <rFont val="Times New Roman"/>
        <family val="1"/>
      </rPr>
      <t xml:space="preserve">2023 (see the basic overview of the approach reproduced from Tanaka </t>
    </r>
    <r>
      <rPr>
        <i/>
        <sz val="11"/>
        <color theme="1"/>
        <rFont val="Times New Roman"/>
        <family val="1"/>
      </rPr>
      <t xml:space="preserve">et al., </t>
    </r>
    <r>
      <rPr>
        <sz val="11"/>
        <color theme="1"/>
        <rFont val="Times New Roman"/>
        <family val="1"/>
      </rPr>
      <t xml:space="preserve">2023: </t>
    </r>
    <r>
      <rPr>
        <b/>
        <sz val="11"/>
        <color theme="1"/>
        <rFont val="Times New Roman"/>
        <family val="1"/>
      </rPr>
      <t>left</t>
    </r>
    <r>
      <rPr>
        <sz val="11"/>
        <color theme="1"/>
        <rFont val="Times New Roman"/>
        <family val="1"/>
      </rPr>
      <t xml:space="preserve">)
Here we introduce an additional step after step [4], where the upper confidence interval of the lower value and lower confidence interval of the higher value are compared at a series of given significance levels and a summary report provided to conclude whether the two samples are considered statistically significantly different from one another at each significance level.
The probability density function based on the Poisson distribution is a special case of the gamma function, for which the shape parameters and rate parameters are set as in Tanaka </t>
    </r>
    <r>
      <rPr>
        <i/>
        <sz val="11"/>
        <color theme="1"/>
        <rFont val="Times New Roman"/>
        <family val="1"/>
      </rPr>
      <t xml:space="preserve">et al., </t>
    </r>
    <r>
      <rPr>
        <sz val="11"/>
        <color theme="1"/>
        <rFont val="Times New Roman"/>
        <family val="1"/>
      </rPr>
      <t>2023. 
The Beta / Rate parameter = a parameter to set the distribution. If beta = 1, GAMMA.DIST returns the standard gamma distribution.  
An illustration of this is provided in Tab 3 in this tool "</t>
    </r>
    <r>
      <rPr>
        <i/>
        <sz val="11"/>
        <color theme="1"/>
        <rFont val="Times New Roman"/>
        <family val="1"/>
      </rPr>
      <t>3. Illustration</t>
    </r>
    <r>
      <rPr>
        <sz val="11"/>
        <color theme="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</si>
</sst>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00"/>
    <numFmt numFmtId="165" formatCode="0.0%"/>
    <numFmt numFmtId="166" formatCode="0.0000"/>
    <numFmt numFmtId="167" formatCode="0.00000000000000000000000E+00"/>
    <numFmt numFmtId="168" formatCode="0.000%"/>
    <numFmt numFmtId="169" formatCode="0.0000E+00"/>
    <numFmt numFmtId="170" formatCode="0.0"/>
  </numFmts>
  <fonts count="44">
    <font>
      <sz val="11"/>
      <color theme="1"/>
      <name val="Calibri"/>
      <family val="2"/>
      <scheme val="minor"/>
    </font>
    <font>
      <sz val="11"/>
      <color theme="1"/>
      <name val="Calibri"/>
      <family val="2"/>
      <scheme val="minor"/>
    </font>
    <font>
      <b/>
      <u/>
      <sz val="11"/>
      <color theme="1"/>
      <name val="Times New Roman"/>
      <family val="1"/>
    </font>
    <font>
      <sz val="11"/>
      <color theme="1"/>
      <name val="Times New Roman"/>
      <family val="1"/>
    </font>
    <font>
      <sz val="11"/>
      <color rgb="FF00B0F0"/>
      <name val="Calibri"/>
      <family val="2"/>
      <scheme val="minor"/>
    </font>
    <font>
      <b/>
      <sz val="11"/>
      <color theme="1"/>
      <name val="Times New Roman"/>
      <family val="1"/>
    </font>
    <font>
      <sz val="11"/>
      <color rgb="FFFF0000"/>
      <name val="Times New Roman"/>
      <family val="1"/>
    </font>
    <font>
      <i/>
      <sz val="11"/>
      <name val="Times New Roman"/>
      <family val="1"/>
    </font>
    <font>
      <sz val="11"/>
      <name val="Times New Roman"/>
      <family val="1"/>
    </font>
    <font>
      <b/>
      <sz val="11"/>
      <color rgb="FF00B050"/>
      <name val="Times New Roman"/>
      <family val="1"/>
    </font>
    <font>
      <sz val="11"/>
      <color rgb="FF00B050"/>
      <name val="Times New Roman"/>
      <family val="1"/>
    </font>
    <font>
      <sz val="11"/>
      <color rgb="FF00B0F0"/>
      <name val="Times New Roman"/>
      <family val="1"/>
    </font>
    <font>
      <i/>
      <sz val="11"/>
      <color theme="1"/>
      <name val="Times New Roman"/>
      <family val="1"/>
    </font>
    <font>
      <i/>
      <sz val="11"/>
      <color theme="5"/>
      <name val="Times New Roman"/>
      <family val="1"/>
    </font>
    <font>
      <sz val="11"/>
      <color theme="1"/>
      <name val="Times New Roman"/>
      <family val="2"/>
      <charset val="128"/>
    </font>
    <font>
      <i/>
      <vertAlign val="subscript"/>
      <sz val="11"/>
      <color theme="1"/>
      <name val="Times New Roman"/>
      <family val="1"/>
    </font>
    <font>
      <sz val="11"/>
      <color theme="1"/>
      <name val="Calibri"/>
      <family val="2"/>
    </font>
    <font>
      <b/>
      <i/>
      <sz val="11"/>
      <color rgb="FF00B050"/>
      <name val="Times New Roman"/>
      <family val="1"/>
    </font>
    <font>
      <i/>
      <sz val="11"/>
      <color rgb="FFFF0000"/>
      <name val="Calibri"/>
      <family val="2"/>
      <scheme val="minor"/>
    </font>
    <font>
      <i/>
      <sz val="11"/>
      <color rgb="FF00B050"/>
      <name val="Times New Roman"/>
      <family val="1"/>
    </font>
    <font>
      <i/>
      <sz val="11"/>
      <color rgb="FFFF0000"/>
      <name val="Times New Roman"/>
      <family val="1"/>
    </font>
    <font>
      <b/>
      <sz val="11"/>
      <color theme="1"/>
      <name val="Calibri"/>
      <family val="2"/>
      <scheme val="minor"/>
    </font>
    <font>
      <sz val="11"/>
      <color theme="2" tint="-9.9978637043366805E-2"/>
      <name val="Calibri"/>
      <family val="2"/>
      <scheme val="minor"/>
    </font>
    <font>
      <b/>
      <sz val="11"/>
      <color theme="2" tint="-9.9978637043366805E-2"/>
      <name val="Calibri"/>
      <family val="2"/>
      <scheme val="minor"/>
    </font>
    <font>
      <sz val="11"/>
      <color theme="2" tint="-9.9978637043366805E-2"/>
      <name val="Calibri"/>
      <family val="2"/>
    </font>
    <font>
      <sz val="11"/>
      <name val="Calibri"/>
      <family val="2"/>
      <scheme val="minor"/>
    </font>
    <font>
      <sz val="11"/>
      <name val="Calibri"/>
      <family val="2"/>
    </font>
    <font>
      <sz val="9"/>
      <color indexed="81"/>
      <name val="Tahoma"/>
      <family val="2"/>
    </font>
    <font>
      <b/>
      <sz val="9"/>
      <color indexed="81"/>
      <name val="Tahoma"/>
      <family val="2"/>
    </font>
    <font>
      <u/>
      <sz val="11"/>
      <color theme="1"/>
      <name val="Times New Roman"/>
      <family val="1"/>
    </font>
    <font>
      <sz val="11"/>
      <color theme="1"/>
      <name val="Calibri"/>
      <family val="2"/>
    </font>
    <font>
      <u/>
      <sz val="11"/>
      <color rgb="FFFF0000"/>
      <name val="Times New Roman"/>
      <family val="1"/>
    </font>
    <font>
      <i/>
      <vertAlign val="superscript"/>
      <sz val="11"/>
      <name val="Times New Roman"/>
      <family val="1"/>
    </font>
    <font>
      <sz val="8"/>
      <name val="Calibri"/>
      <family val="2"/>
      <scheme val="minor"/>
    </font>
    <font>
      <sz val="11"/>
      <color rgb="FF000000"/>
      <name val="Times New Roman"/>
      <family val="1"/>
    </font>
    <font>
      <i/>
      <sz val="11"/>
      <color rgb="FF000000"/>
      <name val="Times New Roman"/>
      <family val="1"/>
    </font>
    <font>
      <b/>
      <sz val="11"/>
      <color rgb="FF000000"/>
      <name val="Times New Roman"/>
      <family val="1"/>
    </font>
    <font>
      <sz val="11"/>
      <color rgb="FF595959"/>
      <name val="Calibri"/>
      <family val="2"/>
      <scheme val="minor"/>
    </font>
    <font>
      <i/>
      <sz val="11"/>
      <color theme="1"/>
      <name val="Calibri"/>
      <family val="2"/>
      <scheme val="minor"/>
    </font>
    <font>
      <sz val="10"/>
      <color theme="1"/>
      <name val="Times New Roman"/>
      <family val="1"/>
    </font>
    <font>
      <i/>
      <sz val="10"/>
      <color theme="1"/>
      <name val="Times New Roman"/>
      <family val="1"/>
    </font>
    <font>
      <sz val="11"/>
      <color rgb="FFC00000"/>
      <name val="Times New Roman"/>
      <family val="1"/>
    </font>
    <font>
      <u/>
      <sz val="11"/>
      <color theme="10"/>
      <name val="Calibri"/>
      <family val="2"/>
      <scheme val="minor"/>
    </font>
    <font>
      <b/>
      <i/>
      <u/>
      <sz val="11"/>
      <color theme="1"/>
      <name val="Times New Roman"/>
      <family val="1"/>
    </font>
  </fonts>
  <fills count="7">
    <fill>
      <patternFill patternType="none"/>
    </fill>
    <fill>
      <patternFill patternType="gray125"/>
    </fill>
    <fill>
      <patternFill patternType="solid">
        <fgColor theme="7"/>
        <bgColor indexed="64"/>
      </patternFill>
    </fill>
    <fill>
      <patternFill patternType="solid">
        <fgColor rgb="FFFFFF00"/>
        <bgColor indexed="64"/>
      </patternFill>
    </fill>
    <fill>
      <patternFill patternType="solid">
        <fgColor theme="6"/>
        <bgColor indexed="64"/>
      </patternFill>
    </fill>
    <fill>
      <patternFill patternType="solid">
        <fgColor theme="7" tint="0.79998168889431442"/>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4" fillId="0" borderId="0">
      <alignment vertical="center"/>
    </xf>
    <xf numFmtId="43" fontId="1" fillId="0" borderId="0" applyFont="0" applyFill="0" applyBorder="0" applyAlignment="0" applyProtection="0"/>
    <xf numFmtId="0" fontId="42" fillId="0" borderId="0" applyNumberFormat="0" applyFill="0" applyBorder="0" applyAlignment="0" applyProtection="0"/>
  </cellStyleXfs>
  <cellXfs count="162">
    <xf numFmtId="0" fontId="0" fillId="0" borderId="0" xfId="0"/>
    <xf numFmtId="0" fontId="4" fillId="0" borderId="0" xfId="0" applyFont="1"/>
    <xf numFmtId="0" fontId="3" fillId="0" borderId="0" xfId="0" applyFont="1" applyAlignment="1">
      <alignment horizontal="left" vertical="top" wrapText="1"/>
    </xf>
    <xf numFmtId="0" fontId="3" fillId="0" borderId="0" xfId="0" applyFont="1" applyAlignment="1">
      <alignment horizontal="left" wrapText="1"/>
    </xf>
    <xf numFmtId="0" fontId="9" fillId="0" borderId="1" xfId="0" applyFont="1" applyBorder="1"/>
    <xf numFmtId="0" fontId="3" fillId="0" borderId="0" xfId="0" applyFont="1"/>
    <xf numFmtId="0" fontId="0" fillId="2" borderId="1" xfId="0" applyFill="1" applyBorder="1"/>
    <xf numFmtId="0" fontId="10" fillId="0" borderId="0" xfId="0" applyFont="1"/>
    <xf numFmtId="0" fontId="11" fillId="0" borderId="0" xfId="0" applyFont="1"/>
    <xf numFmtId="0" fontId="7" fillId="0" borderId="0" xfId="0" applyFont="1"/>
    <xf numFmtId="0" fontId="3" fillId="0" borderId="1" xfId="0" applyFont="1" applyBorder="1"/>
    <xf numFmtId="0" fontId="3" fillId="0" borderId="1" xfId="0" applyFont="1" applyBorder="1" applyAlignment="1">
      <alignment horizontal="center"/>
    </xf>
    <xf numFmtId="164" fontId="3" fillId="0" borderId="1" xfId="0" applyNumberFormat="1" applyFont="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0" fontId="3" fillId="0" borderId="0" xfId="2" applyFont="1" applyAlignment="1">
      <alignment horizontal="center" vertical="center"/>
    </xf>
    <xf numFmtId="0" fontId="12" fillId="0" borderId="0" xfId="2" applyFont="1" applyAlignment="1">
      <alignment horizontal="center" vertical="center"/>
    </xf>
    <xf numFmtId="0" fontId="12" fillId="0" borderId="1" xfId="2" applyFont="1" applyBorder="1" applyAlignment="1">
      <alignment horizontal="center" vertical="center"/>
    </xf>
    <xf numFmtId="9" fontId="3" fillId="0" borderId="1" xfId="1" applyFont="1" applyBorder="1" applyAlignment="1">
      <alignment horizontal="center" vertical="center"/>
    </xf>
    <xf numFmtId="165" fontId="3" fillId="0" borderId="1" xfId="1" applyNumberFormat="1" applyFont="1" applyBorder="1" applyAlignment="1">
      <alignment horizontal="center" vertical="center"/>
    </xf>
    <xf numFmtId="0" fontId="17" fillId="0" borderId="1" xfId="2"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xf>
    <xf numFmtId="166" fontId="3" fillId="0" borderId="1" xfId="1" applyNumberFormat="1" applyFont="1" applyBorder="1" applyAlignment="1">
      <alignment horizontal="center" vertical="center"/>
    </xf>
    <xf numFmtId="0" fontId="18" fillId="0" borderId="0" xfId="0" applyFont="1"/>
    <xf numFmtId="0" fontId="7" fillId="0" borderId="0" xfId="0" applyFont="1" applyAlignment="1">
      <alignment horizontal="left"/>
    </xf>
    <xf numFmtId="0" fontId="3" fillId="0" borderId="0" xfId="2" applyFont="1" applyAlignment="1">
      <alignment vertical="center" wrapText="1"/>
    </xf>
    <xf numFmtId="164" fontId="3" fillId="0" borderId="1" xfId="1" applyNumberFormat="1" applyFont="1" applyBorder="1" applyAlignment="1">
      <alignment horizontal="center" vertical="center"/>
    </xf>
    <xf numFmtId="0" fontId="12" fillId="0" borderId="0" xfId="0" applyFont="1"/>
    <xf numFmtId="0" fontId="8" fillId="2" borderId="1" xfId="0" applyFont="1" applyFill="1" applyBorder="1"/>
    <xf numFmtId="0" fontId="3" fillId="2" borderId="1" xfId="0" applyFont="1" applyFill="1" applyBorder="1"/>
    <xf numFmtId="0" fontId="21" fillId="0" borderId="4" xfId="0" applyFont="1" applyBorder="1"/>
    <xf numFmtId="0" fontId="16" fillId="0" borderId="0" xfId="0" applyFont="1"/>
    <xf numFmtId="0" fontId="21" fillId="0" borderId="0" xfId="0" applyFont="1"/>
    <xf numFmtId="11" fontId="0" fillId="0" borderId="0" xfId="0" applyNumberFormat="1"/>
    <xf numFmtId="167" fontId="0" fillId="0" borderId="0" xfId="0" applyNumberFormat="1"/>
    <xf numFmtId="1" fontId="0" fillId="0" borderId="0" xfId="0" applyNumberFormat="1"/>
    <xf numFmtId="0" fontId="22" fillId="0" borderId="0" xfId="0" applyFont="1"/>
    <xf numFmtId="0" fontId="23" fillId="0" borderId="0" xfId="0" applyFont="1"/>
    <xf numFmtId="11" fontId="22" fillId="0" borderId="0" xfId="0" applyNumberFormat="1" applyFont="1"/>
    <xf numFmtId="0" fontId="0" fillId="3" borderId="0" xfId="0" applyFill="1"/>
    <xf numFmtId="0" fontId="16" fillId="3" borderId="0" xfId="0" applyFont="1" applyFill="1"/>
    <xf numFmtId="11" fontId="0" fillId="3" borderId="0" xfId="0" applyNumberFormat="1" applyFill="1"/>
    <xf numFmtId="9" fontId="0" fillId="3" borderId="0" xfId="1" applyFont="1" applyFill="1"/>
    <xf numFmtId="2" fontId="22" fillId="0" borderId="0" xfId="3" applyNumberFormat="1" applyFont="1"/>
    <xf numFmtId="1" fontId="22" fillId="0" borderId="0" xfId="0" applyNumberFormat="1" applyFont="1"/>
    <xf numFmtId="2" fontId="22" fillId="0" borderId="0" xfId="0" applyNumberFormat="1" applyFont="1"/>
    <xf numFmtId="11" fontId="24" fillId="0" borderId="0" xfId="0" applyNumberFormat="1" applyFont="1"/>
    <xf numFmtId="0" fontId="24" fillId="0" borderId="0" xfId="0" applyFont="1"/>
    <xf numFmtId="1" fontId="22" fillId="0" borderId="0" xfId="3" applyNumberFormat="1" applyFont="1"/>
    <xf numFmtId="0" fontId="16" fillId="3" borderId="0" xfId="0" applyFont="1" applyFill="1" applyAlignment="1">
      <alignment horizontal="right"/>
    </xf>
    <xf numFmtId="0" fontId="0" fillId="4" borderId="0" xfId="0" applyFill="1"/>
    <xf numFmtId="0" fontId="21" fillId="4" borderId="4" xfId="0" applyFont="1" applyFill="1" applyBorder="1"/>
    <xf numFmtId="0" fontId="0" fillId="4" borderId="0" xfId="0" applyFill="1" applyAlignment="1">
      <alignment horizontal="right"/>
    </xf>
    <xf numFmtId="0" fontId="16" fillId="5" borderId="0" xfId="0" applyFont="1" applyFill="1"/>
    <xf numFmtId="0" fontId="26" fillId="5" borderId="0" xfId="0" applyFont="1" applyFill="1"/>
    <xf numFmtId="0" fontId="0" fillId="5" borderId="0" xfId="0" applyFill="1"/>
    <xf numFmtId="11" fontId="25" fillId="5" borderId="0" xfId="0" applyNumberFormat="1" applyFont="1" applyFill="1"/>
    <xf numFmtId="0" fontId="25" fillId="5" borderId="0" xfId="0" applyFont="1" applyFill="1"/>
    <xf numFmtId="168" fontId="25" fillId="5" borderId="0" xfId="1" applyNumberFormat="1" applyFont="1" applyFill="1"/>
    <xf numFmtId="10" fontId="0" fillId="0" borderId="0" xfId="1" applyNumberFormat="1" applyFont="1"/>
    <xf numFmtId="9" fontId="16" fillId="3" borderId="0" xfId="1" applyFont="1" applyFill="1"/>
    <xf numFmtId="0" fontId="3" fillId="0" borderId="0" xfId="2" applyFont="1" applyAlignment="1">
      <alignment horizontal="left" vertical="center"/>
    </xf>
    <xf numFmtId="0" fontId="3" fillId="0" borderId="0" xfId="0" applyFont="1" applyAlignment="1">
      <alignment horizontal="center"/>
    </xf>
    <xf numFmtId="9" fontId="0" fillId="0" borderId="0" xfId="1" applyFont="1" applyFill="1" applyBorder="1"/>
    <xf numFmtId="164" fontId="3" fillId="0" borderId="0" xfId="0" applyNumberFormat="1" applyFont="1" applyAlignment="1">
      <alignment horizontal="center" vertical="center"/>
    </xf>
    <xf numFmtId="164" fontId="3" fillId="0" borderId="0" xfId="1" applyNumberFormat="1" applyFont="1" applyFill="1" applyBorder="1" applyAlignment="1">
      <alignment horizontal="center" vertical="center"/>
    </xf>
    <xf numFmtId="165" fontId="0" fillId="0" borderId="0" xfId="1" applyNumberFormat="1" applyFont="1" applyBorder="1"/>
    <xf numFmtId="0" fontId="3" fillId="0" borderId="0" xfId="0" applyFont="1" applyAlignment="1">
      <alignment wrapText="1"/>
    </xf>
    <xf numFmtId="0" fontId="3" fillId="0" borderId="1" xfId="0" applyFont="1" applyBorder="1" applyAlignment="1">
      <alignment vertical="center" wrapText="1"/>
    </xf>
    <xf numFmtId="164" fontId="30" fillId="0" borderId="0" xfId="1" applyNumberFormat="1" applyFont="1" applyAlignment="1">
      <alignment horizontal="center" vertical="center"/>
    </xf>
    <xf numFmtId="165" fontId="0" fillId="0" borderId="1" xfId="1" applyNumberFormat="1" applyFont="1" applyBorder="1" applyAlignment="1">
      <alignment horizontal="center"/>
    </xf>
    <xf numFmtId="0" fontId="0" fillId="3" borderId="0" xfId="3" applyNumberFormat="1" applyFont="1" applyFill="1"/>
    <xf numFmtId="0" fontId="16" fillId="3" borderId="0" xfId="1" applyNumberFormat="1" applyFont="1" applyFill="1" applyAlignment="1">
      <alignment wrapText="1"/>
    </xf>
    <xf numFmtId="0" fontId="0" fillId="3" borderId="0" xfId="1" applyNumberFormat="1" applyFont="1" applyFill="1"/>
    <xf numFmtId="169" fontId="0" fillId="3" borderId="0" xfId="1" applyNumberFormat="1" applyFont="1" applyFill="1"/>
    <xf numFmtId="164" fontId="0" fillId="0" borderId="0" xfId="0" applyNumberFormat="1"/>
    <xf numFmtId="164" fontId="34" fillId="0" borderId="1" xfId="0" applyNumberFormat="1" applyFont="1" applyBorder="1" applyAlignment="1">
      <alignment horizontal="center" vertical="center"/>
    </xf>
    <xf numFmtId="165" fontId="34" fillId="0" borderId="1" xfId="1" applyNumberFormat="1" applyFont="1" applyFill="1" applyBorder="1" applyAlignment="1">
      <alignment horizontal="center" vertical="center"/>
    </xf>
    <xf numFmtId="164" fontId="34" fillId="0" borderId="0" xfId="0" applyNumberFormat="1" applyFont="1" applyAlignment="1">
      <alignment horizontal="left" vertical="center"/>
    </xf>
    <xf numFmtId="0" fontId="35" fillId="0" borderId="1" xfId="2" applyFont="1" applyBorder="1" applyAlignment="1">
      <alignment horizontal="center" vertical="center"/>
    </xf>
    <xf numFmtId="0" fontId="0" fillId="0" borderId="1" xfId="0" applyBorder="1"/>
    <xf numFmtId="0" fontId="34" fillId="0" borderId="5" xfId="2" applyFont="1" applyBorder="1" applyAlignment="1">
      <alignment horizontal="center" vertical="center" wrapText="1"/>
    </xf>
    <xf numFmtId="9" fontId="34" fillId="0" borderId="1" xfId="1" applyFont="1" applyFill="1" applyBorder="1" applyAlignment="1">
      <alignment horizontal="center" vertical="center"/>
    </xf>
    <xf numFmtId="0" fontId="34" fillId="0" borderId="1" xfId="2" applyFont="1" applyBorder="1" applyAlignment="1">
      <alignment horizontal="center" vertical="center"/>
    </xf>
    <xf numFmtId="164" fontId="34" fillId="0" borderId="0" xfId="0" applyNumberFormat="1" applyFont="1" applyAlignment="1">
      <alignment horizontal="center" vertical="center"/>
    </xf>
    <xf numFmtId="0" fontId="34" fillId="0" borderId="1" xfId="2" applyFont="1" applyBorder="1" applyAlignment="1">
      <alignment horizontal="center" vertical="center" wrapText="1"/>
    </xf>
    <xf numFmtId="0" fontId="0" fillId="0" borderId="0" xfId="0" applyAlignment="1">
      <alignment horizontal="right"/>
    </xf>
    <xf numFmtId="0" fontId="0" fillId="0" borderId="7" xfId="0" applyBorder="1"/>
    <xf numFmtId="0" fontId="0" fillId="0" borderId="8" xfId="0" applyBorder="1"/>
    <xf numFmtId="0" fontId="0" fillId="0" borderId="9" xfId="0" applyBorder="1"/>
    <xf numFmtId="0" fontId="34" fillId="0" borderId="0" xfId="2" applyFont="1" applyAlignment="1">
      <alignment horizontal="center" vertical="center" wrapText="1"/>
    </xf>
    <xf numFmtId="0" fontId="34" fillId="0" borderId="10" xfId="2" applyFont="1" applyBorder="1" applyAlignment="1">
      <alignment horizontal="center" vertical="center" wrapText="1"/>
    </xf>
    <xf numFmtId="0" fontId="34" fillId="0" borderId="11" xfId="2" applyFont="1" applyBorder="1" applyAlignment="1">
      <alignment horizontal="center" vertical="center"/>
    </xf>
    <xf numFmtId="164" fontId="34" fillId="0" borderId="12" xfId="0" applyNumberFormat="1" applyFont="1" applyBorder="1" applyAlignment="1">
      <alignment horizontal="center" vertical="center"/>
    </xf>
    <xf numFmtId="0" fontId="0" fillId="0" borderId="13" xfId="0" applyBorder="1"/>
    <xf numFmtId="0" fontId="0" fillId="0" borderId="14" xfId="0" applyBorder="1"/>
    <xf numFmtId="164" fontId="0" fillId="0" borderId="15" xfId="0" applyNumberFormat="1" applyBorder="1"/>
    <xf numFmtId="0" fontId="0" fillId="0" borderId="16" xfId="0" applyBorder="1"/>
    <xf numFmtId="0" fontId="0" fillId="0" borderId="6" xfId="0" applyBorder="1"/>
    <xf numFmtId="9" fontId="37" fillId="0" borderId="7" xfId="1" applyFont="1" applyBorder="1" applyAlignment="1">
      <alignment horizontal="center" vertical="center" readingOrder="1"/>
    </xf>
    <xf numFmtId="0" fontId="0" fillId="0" borderId="17" xfId="0" applyBorder="1"/>
    <xf numFmtId="164" fontId="0" fillId="0" borderId="17" xfId="0" applyNumberFormat="1" applyBorder="1"/>
    <xf numFmtId="0" fontId="0" fillId="0" borderId="18" xfId="0" applyBorder="1"/>
    <xf numFmtId="164" fontId="0" fillId="0" borderId="19" xfId="0" applyNumberFormat="1" applyBorder="1"/>
    <xf numFmtId="164" fontId="0" fillId="0" borderId="20" xfId="0" applyNumberFormat="1" applyBorder="1"/>
    <xf numFmtId="0" fontId="34" fillId="0" borderId="3" xfId="2" applyFont="1" applyBorder="1" applyAlignment="1">
      <alignment horizontal="center" vertical="center"/>
    </xf>
    <xf numFmtId="0" fontId="0" fillId="0" borderId="21" xfId="0" applyBorder="1"/>
    <xf numFmtId="0" fontId="0" fillId="0" borderId="19" xfId="0" applyBorder="1"/>
    <xf numFmtId="9" fontId="37" fillId="0" borderId="0" xfId="0" applyNumberFormat="1" applyFont="1" applyAlignment="1">
      <alignment horizontal="center" vertical="center" readingOrder="1"/>
    </xf>
    <xf numFmtId="9" fontId="0" fillId="0" borderId="0" xfId="0" applyNumberFormat="1"/>
    <xf numFmtId="170" fontId="3" fillId="0" borderId="1" xfId="1" applyNumberFormat="1" applyFont="1" applyBorder="1" applyAlignment="1">
      <alignment horizontal="center" vertical="center"/>
    </xf>
    <xf numFmtId="0" fontId="3" fillId="2" borderId="1" xfId="2" applyFont="1" applyFill="1" applyBorder="1" applyAlignment="1">
      <alignment horizontal="left" vertical="center"/>
    </xf>
    <xf numFmtId="0" fontId="3" fillId="2" borderId="1" xfId="2" applyFont="1" applyFill="1" applyBorder="1" applyAlignment="1">
      <alignment horizontal="left" vertical="center" wrapText="1"/>
    </xf>
    <xf numFmtId="0" fontId="0" fillId="0" borderId="4" xfId="0" applyBorder="1"/>
    <xf numFmtId="0" fontId="0" fillId="0" borderId="22" xfId="0" applyBorder="1"/>
    <xf numFmtId="0" fontId="12" fillId="0" borderId="0" xfId="0" applyFont="1" applyAlignment="1">
      <alignment horizontal="left" vertical="top" wrapText="1"/>
    </xf>
    <xf numFmtId="0" fontId="3" fillId="0" borderId="0" xfId="0" applyFont="1" applyAlignment="1">
      <alignment vertical="top" wrapText="1"/>
    </xf>
    <xf numFmtId="0" fontId="34" fillId="0" borderId="0" xfId="0" applyFont="1" applyAlignment="1">
      <alignment horizontal="left" vertical="top" wrapText="1"/>
    </xf>
    <xf numFmtId="0" fontId="12" fillId="0" borderId="0" xfId="0" applyFont="1" applyAlignment="1">
      <alignment vertical="top" wrapText="1"/>
    </xf>
    <xf numFmtId="0" fontId="9" fillId="0" borderId="1" xfId="0" applyFont="1" applyBorder="1" applyProtection="1">
      <protection locked="0"/>
    </xf>
    <xf numFmtId="0" fontId="19" fillId="0" borderId="1" xfId="2" applyFont="1" applyBorder="1" applyAlignment="1" applyProtection="1">
      <alignment horizontal="center" vertical="center"/>
      <protection locked="0"/>
    </xf>
    <xf numFmtId="2" fontId="9" fillId="0" borderId="1" xfId="0" applyNumberFormat="1" applyFont="1" applyBorder="1" applyAlignment="1" applyProtection="1">
      <alignment horizontal="center"/>
      <protection locked="0"/>
    </xf>
    <xf numFmtId="0" fontId="17" fillId="0" borderId="1" xfId="2" applyFont="1" applyBorder="1" applyAlignment="1" applyProtection="1">
      <alignment horizontal="center" vertical="center"/>
      <protection locked="0"/>
    </xf>
    <xf numFmtId="0" fontId="20" fillId="0" borderId="0" xfId="0" applyFont="1"/>
    <xf numFmtId="0" fontId="3" fillId="0" borderId="0" xfId="0" applyFont="1" applyAlignment="1">
      <alignment vertical="top"/>
    </xf>
    <xf numFmtId="0" fontId="5" fillId="0" borderId="0" xfId="0" applyFont="1" applyAlignment="1">
      <alignment vertical="top" wrapText="1"/>
    </xf>
    <xf numFmtId="0" fontId="3" fillId="0" borderId="0" xfId="0" applyFont="1" applyAlignment="1">
      <alignment horizontal="right"/>
    </xf>
    <xf numFmtId="0" fontId="5" fillId="0" borderId="0" xfId="0" applyFont="1"/>
    <xf numFmtId="0" fontId="39" fillId="0" borderId="1" xfId="2" applyFont="1" applyBorder="1" applyAlignment="1">
      <alignment horizontal="center" vertical="center" wrapText="1"/>
    </xf>
    <xf numFmtId="0" fontId="40" fillId="0" borderId="1" xfId="2" applyFont="1" applyBorder="1" applyAlignment="1">
      <alignment horizontal="center" vertical="center"/>
    </xf>
    <xf numFmtId="0" fontId="39" fillId="0" borderId="1" xfId="2" applyFont="1" applyBorder="1" applyAlignment="1">
      <alignment horizontal="center" vertical="center"/>
    </xf>
    <xf numFmtId="9" fontId="39" fillId="0" borderId="1" xfId="1" applyFont="1" applyBorder="1" applyAlignment="1">
      <alignment horizontal="center" vertical="center"/>
    </xf>
    <xf numFmtId="165" fontId="39" fillId="0" borderId="1" xfId="1" applyNumberFormat="1" applyFont="1" applyBorder="1" applyAlignment="1">
      <alignment horizontal="center" vertical="center"/>
    </xf>
    <xf numFmtId="168" fontId="3" fillId="0" borderId="1" xfId="1" applyNumberFormat="1" applyFont="1" applyBorder="1" applyAlignment="1">
      <alignment horizontal="center" vertical="center"/>
    </xf>
    <xf numFmtId="0" fontId="41" fillId="0" borderId="0" xfId="0" applyFont="1"/>
    <xf numFmtId="0" fontId="3" fillId="0" borderId="1" xfId="0" applyFont="1" applyBorder="1" applyAlignment="1" applyProtection="1">
      <alignment horizontal="center"/>
      <protection locked="0"/>
    </xf>
    <xf numFmtId="0" fontId="12" fillId="6" borderId="1" xfId="2" applyFont="1" applyFill="1" applyBorder="1" applyAlignment="1">
      <alignment horizontal="center" vertical="center"/>
    </xf>
    <xf numFmtId="0" fontId="42" fillId="0" borderId="0" xfId="4"/>
    <xf numFmtId="2" fontId="39" fillId="0" borderId="1" xfId="0" applyNumberFormat="1" applyFont="1" applyBorder="1" applyAlignment="1">
      <alignment horizontal="center" vertical="center"/>
    </xf>
    <xf numFmtId="0" fontId="2" fillId="0" borderId="0" xfId="0" applyFont="1" applyAlignment="1">
      <alignment horizontal="left"/>
    </xf>
    <xf numFmtId="0" fontId="7" fillId="0" borderId="0" xfId="0" applyFont="1" applyAlignment="1">
      <alignment horizontal="left"/>
    </xf>
    <xf numFmtId="0" fontId="3" fillId="0" borderId="0" xfId="0" applyFont="1" applyAlignment="1">
      <alignment horizontal="left" vertical="top" wrapText="1"/>
    </xf>
    <xf numFmtId="0" fontId="7" fillId="0" borderId="0" xfId="0" applyFont="1" applyAlignment="1">
      <alignment horizontal="center"/>
    </xf>
    <xf numFmtId="0" fontId="12" fillId="0" borderId="0" xfId="0" applyFont="1" applyAlignment="1">
      <alignment horizontal="left" vertical="top"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0" fillId="0" borderId="1" xfId="0" applyBorder="1" applyAlignment="1">
      <alignment horizontal="center" vertical="center"/>
    </xf>
    <xf numFmtId="0" fontId="12" fillId="0" borderId="1" xfId="2" applyFont="1" applyBorder="1" applyAlignment="1">
      <alignment horizontal="center" vertical="center"/>
    </xf>
    <xf numFmtId="0" fontId="34" fillId="0" borderId="0" xfId="0" applyFont="1" applyAlignment="1">
      <alignment horizontal="left" vertical="top" wrapText="1"/>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9" fillId="0" borderId="1" xfId="2" applyFont="1" applyBorder="1" applyAlignment="1">
      <alignment horizontal="center" vertical="center" wrapText="1"/>
    </xf>
    <xf numFmtId="165" fontId="3" fillId="0" borderId="1" xfId="1" applyNumberFormat="1" applyFont="1" applyBorder="1" applyAlignment="1">
      <alignment horizontal="center"/>
    </xf>
    <xf numFmtId="2" fontId="3" fillId="0" borderId="1" xfId="1" applyNumberFormat="1" applyFont="1" applyBorder="1" applyAlignment="1">
      <alignment horizontal="center" vertical="center"/>
    </xf>
    <xf numFmtId="0" fontId="39" fillId="0" borderId="1" xfId="0" applyFont="1" applyBorder="1" applyAlignment="1">
      <alignment horizontal="center" vertical="center" wrapText="1"/>
    </xf>
    <xf numFmtId="170" fontId="3" fillId="0" borderId="1" xfId="1" applyNumberFormat="1" applyFont="1" applyBorder="1" applyAlignment="1">
      <alignment horizontal="center" vertical="center"/>
    </xf>
    <xf numFmtId="170" fontId="3" fillId="6" borderId="1" xfId="1" applyNumberFormat="1" applyFont="1" applyFill="1" applyBorder="1" applyAlignment="1">
      <alignment horizontal="center" vertical="center"/>
    </xf>
    <xf numFmtId="2" fontId="3" fillId="6" borderId="1" xfId="1" applyNumberFormat="1" applyFont="1" applyFill="1" applyBorder="1" applyAlignment="1">
      <alignment horizontal="center" vertical="center"/>
    </xf>
    <xf numFmtId="165" fontId="3" fillId="6" borderId="1" xfId="1" applyNumberFormat="1" applyFont="1" applyFill="1" applyBorder="1" applyAlignment="1">
      <alignment horizontal="center"/>
    </xf>
    <xf numFmtId="0" fontId="16" fillId="0" borderId="1" xfId="0" applyFont="1" applyBorder="1" applyAlignment="1">
      <alignment horizontal="center" vertical="center"/>
    </xf>
  </cellXfs>
  <cellStyles count="5">
    <cellStyle name="Comma" xfId="3" builtinId="3"/>
    <cellStyle name="Hyperlink" xfId="4" builtinId="8"/>
    <cellStyle name="Normal" xfId="0" builtinId="0"/>
    <cellStyle name="Normal 2" xfId="2" xr:uid="{C25CA5FD-C069-4F88-B489-E3F317FE16B2}"/>
    <cellStyle name="Percent" xfId="1" builtinId="5"/>
  </cellStyles>
  <dxfs count="79">
    <dxf>
      <fill>
        <patternFill>
          <bgColor rgb="FFF2F2F2"/>
        </patternFill>
      </fill>
    </dxf>
    <dxf>
      <fill>
        <patternFill>
          <bgColor rgb="FFE7E6E6"/>
        </patternFill>
      </fill>
    </dxf>
    <dxf>
      <fill>
        <patternFill>
          <bgColor rgb="FFF2F2F2"/>
        </patternFill>
      </fill>
    </dxf>
    <dxf>
      <fill>
        <patternFill>
          <bgColor rgb="FFE7E6E6"/>
        </patternFill>
      </fill>
    </dxf>
    <dxf>
      <fill>
        <patternFill>
          <bgColor rgb="FFF2F2F2"/>
        </patternFill>
      </fill>
    </dxf>
    <dxf>
      <fill>
        <patternFill>
          <bgColor rgb="FFE7E6E6"/>
        </patternFill>
      </fill>
    </dxf>
    <dxf>
      <fill>
        <patternFill>
          <bgColor rgb="FFF2F2F2"/>
        </patternFill>
      </fill>
    </dxf>
    <dxf>
      <fill>
        <patternFill>
          <bgColor rgb="FFE7E6E6"/>
        </patternFill>
      </fill>
    </dxf>
    <dxf>
      <fill>
        <patternFill>
          <bgColor rgb="FFF2F2F2"/>
        </patternFill>
      </fill>
    </dxf>
    <dxf>
      <fill>
        <patternFill>
          <bgColor rgb="FFE7E6E6"/>
        </patternFill>
      </fill>
    </dxf>
    <dxf>
      <fill>
        <patternFill>
          <bgColor rgb="FFF2F2F2"/>
        </patternFill>
      </fill>
    </dxf>
    <dxf>
      <fill>
        <patternFill>
          <bgColor rgb="FFE7E6E6"/>
        </patternFill>
      </fill>
    </dxf>
    <dxf>
      <fill>
        <patternFill>
          <bgColor rgb="FFF2F2F2"/>
        </patternFill>
      </fill>
    </dxf>
    <dxf>
      <fill>
        <patternFill>
          <bgColor rgb="FFE7E6E6"/>
        </patternFill>
      </fill>
    </dxf>
    <dxf>
      <fill>
        <patternFill>
          <bgColor rgb="FFF2F2F2"/>
        </patternFill>
      </fill>
    </dxf>
    <dxf>
      <fill>
        <patternFill>
          <bgColor rgb="FFE7E6E6"/>
        </patternFill>
      </fill>
    </dxf>
    <dxf>
      <fill>
        <patternFill>
          <bgColor rgb="FFF2F2F2"/>
        </patternFill>
      </fill>
    </dxf>
    <dxf>
      <fill>
        <patternFill>
          <bgColor rgb="FFE7E6E6"/>
        </patternFill>
      </fill>
    </dxf>
    <dxf>
      <fill>
        <patternFill>
          <bgColor rgb="FFF2F2F2"/>
        </patternFill>
      </fill>
    </dxf>
    <dxf>
      <fill>
        <patternFill>
          <bgColor rgb="FFE7E6E6"/>
        </patternFill>
      </fill>
    </dxf>
    <dxf>
      <fill>
        <patternFill>
          <bgColor rgb="FFF2F2F2"/>
        </patternFill>
      </fill>
    </dxf>
    <dxf>
      <fill>
        <patternFill>
          <bgColor rgb="FFE7E6E6"/>
        </patternFill>
      </fill>
    </dxf>
    <dxf>
      <fill>
        <patternFill>
          <bgColor theme="0" tint="-4.9989318521683403E-2"/>
        </patternFill>
      </fill>
    </dxf>
    <dxf>
      <fill>
        <patternFill>
          <bgColor theme="2"/>
        </patternFill>
      </fill>
    </dxf>
    <dxf>
      <fill>
        <patternFill>
          <bgColor rgb="FF92D050"/>
        </patternFill>
      </fill>
    </dxf>
    <dxf>
      <font>
        <color theme="0"/>
      </font>
      <fill>
        <patternFill>
          <bgColor rgb="FF00B050"/>
        </patternFill>
      </fill>
    </dxf>
    <dxf>
      <fill>
        <patternFill>
          <bgColor theme="0" tint="-4.9989318521683403E-2"/>
        </patternFill>
      </fill>
    </dxf>
    <dxf>
      <fill>
        <patternFill>
          <bgColor theme="2"/>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0" tint="-4.9989318521683403E-2"/>
        </patternFill>
      </fill>
    </dxf>
    <dxf>
      <fill>
        <patternFill>
          <bgColor theme="2"/>
        </patternFill>
      </fill>
    </dxf>
    <dxf>
      <fill>
        <patternFill>
          <bgColor theme="0" tint="-4.9989318521683403E-2"/>
        </patternFill>
      </fill>
    </dxf>
    <dxf>
      <fill>
        <patternFill>
          <bgColor theme="2"/>
        </patternFill>
      </fill>
    </dxf>
    <dxf>
      <fill>
        <patternFill>
          <bgColor theme="0" tint="-4.9989318521683403E-2"/>
        </patternFill>
      </fill>
    </dxf>
    <dxf>
      <fill>
        <patternFill>
          <bgColor theme="2"/>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0" tint="-4.9989318521683403E-2"/>
        </patternFill>
      </fill>
    </dxf>
    <dxf>
      <fill>
        <patternFill>
          <bgColor theme="2"/>
        </patternFill>
      </fill>
    </dxf>
    <dxf>
      <font>
        <color rgb="FF9C5700"/>
      </font>
      <fill>
        <patternFill>
          <bgColor rgb="FFFFEB9C"/>
        </patternFill>
      </fill>
    </dxf>
    <dxf>
      <font>
        <color rgb="FF9C5700"/>
      </font>
      <fill>
        <patternFill>
          <bgColor rgb="FFFFEB9C"/>
        </patternFill>
      </fill>
    </dxf>
    <dxf>
      <fill>
        <patternFill>
          <bgColor theme="0" tint="-4.9989318521683403E-2"/>
        </patternFill>
      </fill>
    </dxf>
    <dxf>
      <fill>
        <patternFill>
          <bgColor theme="2"/>
        </patternFill>
      </fill>
    </dxf>
    <dxf>
      <fill>
        <patternFill>
          <bgColor theme="0" tint="-4.9989318521683403E-2"/>
        </patternFill>
      </fill>
    </dxf>
    <dxf>
      <fill>
        <patternFill>
          <bgColor theme="2"/>
        </patternFill>
      </fill>
    </dxf>
    <dxf>
      <fill>
        <patternFill>
          <bgColor theme="0" tint="-4.9989318521683403E-2"/>
        </patternFill>
      </fill>
    </dxf>
    <dxf>
      <fill>
        <patternFill>
          <bgColor theme="2"/>
        </patternFill>
      </fill>
    </dxf>
    <dxf>
      <font>
        <color rgb="FFFF0000"/>
      </font>
      <fill>
        <patternFill>
          <bgColor theme="7" tint="0.59996337778862885"/>
        </patternFill>
      </fill>
    </dxf>
    <dxf>
      <fill>
        <patternFill>
          <bgColor theme="0" tint="-4.9989318521683403E-2"/>
        </patternFill>
      </fill>
    </dxf>
    <dxf>
      <fill>
        <patternFill>
          <bgColor theme="2"/>
        </patternFill>
      </fill>
    </dxf>
    <dxf>
      <fill>
        <patternFill>
          <bgColor rgb="FF92D050"/>
        </patternFill>
      </fill>
    </dxf>
    <dxf>
      <font>
        <color theme="0"/>
      </font>
      <fill>
        <patternFill>
          <bgColor rgb="FF00B050"/>
        </patternFill>
      </fill>
    </dxf>
    <dxf>
      <fill>
        <patternFill>
          <bgColor theme="0" tint="-4.9989318521683403E-2"/>
        </patternFill>
      </fill>
    </dxf>
    <dxf>
      <fill>
        <patternFill>
          <bgColor theme="2"/>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0" tint="-4.9989318521683403E-2"/>
        </patternFill>
      </fill>
    </dxf>
    <dxf>
      <fill>
        <patternFill>
          <bgColor theme="2"/>
        </patternFill>
      </fill>
    </dxf>
    <dxf>
      <fill>
        <patternFill>
          <bgColor theme="0" tint="-4.9989318521683403E-2"/>
        </patternFill>
      </fill>
    </dxf>
    <dxf>
      <fill>
        <patternFill>
          <bgColor theme="2"/>
        </patternFill>
      </fill>
    </dxf>
    <dxf>
      <fill>
        <patternFill>
          <bgColor theme="0" tint="-4.9989318521683403E-2"/>
        </patternFill>
      </fill>
    </dxf>
    <dxf>
      <fill>
        <patternFill>
          <bgColor theme="2"/>
        </patternFill>
      </fill>
    </dxf>
    <dxf>
      <fill>
        <patternFill>
          <bgColor theme="0" tint="-4.9989318521683403E-2"/>
        </patternFill>
      </fill>
    </dxf>
    <dxf>
      <fill>
        <patternFill>
          <bgColor theme="2"/>
        </patternFill>
      </fill>
    </dxf>
    <dxf>
      <fill>
        <patternFill>
          <bgColor theme="0" tint="-4.9989318521683403E-2"/>
        </patternFill>
      </fill>
    </dxf>
    <dxf>
      <fill>
        <patternFill>
          <bgColor theme="2"/>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ont>
        <color theme="1"/>
      </font>
      <fill>
        <patternFill>
          <bgColor theme="7"/>
        </patternFill>
      </fill>
    </dxf>
    <dxf>
      <font>
        <b/>
        <i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209177593906956E-2"/>
          <c:y val="0.15157854990084063"/>
          <c:w val="0.87401289064894749"/>
          <c:h val="0.79213537373809428"/>
        </c:manualLayout>
      </c:layout>
      <c:barChart>
        <c:barDir val="col"/>
        <c:grouping val="stacked"/>
        <c:varyColors val="0"/>
        <c:ser>
          <c:idx val="0"/>
          <c:order val="0"/>
          <c:tx>
            <c:strRef>
              <c:f>'graph helper (hide)'!$N$16</c:f>
              <c:strCache>
                <c:ptCount val="1"/>
                <c:pt idx="0">
                  <c:v>Lower limit MP/L</c:v>
                </c:pt>
              </c:strCache>
            </c:strRef>
          </c:tx>
          <c:spPr>
            <a:noFill/>
            <a:ln>
              <a:noFill/>
            </a:ln>
            <a:effectLst/>
          </c:spPr>
          <c:invertIfNegative val="0"/>
          <c:dLbls>
            <c:dLbl>
              <c:idx val="0"/>
              <c:tx>
                <c:rich>
                  <a:bodyPr/>
                  <a:lstStyle/>
                  <a:p>
                    <a:endParaRPr lang="en-GB"/>
                  </a:p>
                </c:rich>
              </c:tx>
              <c:dLblPos val="inEnd"/>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0-3E1E-4A6D-9788-C8CA18B9EF87}"/>
                </c:ext>
              </c:extLst>
            </c:dLbl>
            <c:dLbl>
              <c:idx val="1"/>
              <c:tx>
                <c:rich>
                  <a:bodyPr/>
                  <a:lstStyle/>
                  <a:p>
                    <a:fld id="{2F43B846-7657-4E0B-A0F0-E9393812E338}"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E1E-4A6D-9788-C8CA18B9EF87}"/>
                </c:ext>
              </c:extLst>
            </c:dLbl>
            <c:dLbl>
              <c:idx val="2"/>
              <c:tx>
                <c:rich>
                  <a:bodyPr/>
                  <a:lstStyle/>
                  <a:p>
                    <a:fld id="{9E4382E5-5309-49E9-80CB-9A93E0A48133}"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E1E-4A6D-9788-C8CA18B9EF87}"/>
                </c:ext>
              </c:extLst>
            </c:dLbl>
            <c:dLbl>
              <c:idx val="3"/>
              <c:tx>
                <c:rich>
                  <a:bodyPr/>
                  <a:lstStyle/>
                  <a:p>
                    <a:fld id="{05AA24B9-569B-48B2-83F6-91346F1AC87D}"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E1E-4A6D-9788-C8CA18B9EF87}"/>
                </c:ext>
              </c:extLst>
            </c:dLbl>
            <c:dLbl>
              <c:idx val="4"/>
              <c:tx>
                <c:rich>
                  <a:bodyPr/>
                  <a:lstStyle/>
                  <a:p>
                    <a:fld id="{F83F35AC-311D-4999-A28F-6642150A3D43}"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E1E-4A6D-9788-C8CA18B9EF87}"/>
                </c:ext>
              </c:extLst>
            </c:dLbl>
            <c:dLbl>
              <c:idx val="5"/>
              <c:tx>
                <c:rich>
                  <a:bodyPr/>
                  <a:lstStyle/>
                  <a:p>
                    <a:fld id="{3E9A9A56-2C40-42F5-9FC1-28F27A832540}"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E1E-4A6D-9788-C8CA18B9EF87}"/>
                </c:ext>
              </c:extLst>
            </c:dLbl>
            <c:dLbl>
              <c:idx val="6"/>
              <c:tx>
                <c:rich>
                  <a:bodyPr/>
                  <a:lstStyle/>
                  <a:p>
                    <a:fld id="{8C93346D-38F2-473E-9F9E-68BB0A312ABB}"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E1E-4A6D-9788-C8CA18B9EF87}"/>
                </c:ext>
              </c:extLst>
            </c:dLbl>
            <c:dLbl>
              <c:idx val="7"/>
              <c:tx>
                <c:rich>
                  <a:bodyPr/>
                  <a:lstStyle/>
                  <a:p>
                    <a:fld id="{875B5127-736B-4657-BE75-A14832F8CBF0}"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E1E-4A6D-9788-C8CA18B9EF87}"/>
                </c:ext>
              </c:extLst>
            </c:dLbl>
            <c:dLbl>
              <c:idx val="8"/>
              <c:tx>
                <c:rich>
                  <a:bodyPr/>
                  <a:lstStyle/>
                  <a:p>
                    <a:fld id="{EB8024C3-3D53-4B02-AB4D-7E4B3E09C817}"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E1E-4A6D-9788-C8CA18B9EF87}"/>
                </c:ext>
              </c:extLst>
            </c:dLbl>
            <c:dLbl>
              <c:idx val="9"/>
              <c:tx>
                <c:rich>
                  <a:bodyPr/>
                  <a:lstStyle/>
                  <a:p>
                    <a:fld id="{DEDA74D3-D46B-46BB-ADBD-C71CA2441BB7}"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E1E-4A6D-9788-C8CA18B9EF87}"/>
                </c:ext>
              </c:extLst>
            </c:dLbl>
            <c:dLbl>
              <c:idx val="10"/>
              <c:tx>
                <c:rich>
                  <a:bodyPr/>
                  <a:lstStyle/>
                  <a:p>
                    <a:fld id="{F0AB2F76-ED0F-4A6D-8A6F-1075CE7D54F1}"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E1E-4A6D-9788-C8CA18B9EF87}"/>
                </c:ext>
              </c:extLst>
            </c:dLbl>
            <c:dLbl>
              <c:idx val="11"/>
              <c:tx>
                <c:rich>
                  <a:bodyPr/>
                  <a:lstStyle/>
                  <a:p>
                    <a:fld id="{33584BC6-5183-4147-AE51-9B9FE32EE87F}"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E1E-4A6D-9788-C8CA18B9EF87}"/>
                </c:ext>
              </c:extLst>
            </c:dLbl>
            <c:dLbl>
              <c:idx val="12"/>
              <c:tx>
                <c:rich>
                  <a:bodyPr/>
                  <a:lstStyle/>
                  <a:p>
                    <a:fld id="{B9EE5C17-15E8-4F28-9E7D-F62F6020FF23}"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E1E-4A6D-9788-C8CA18B9EF87}"/>
                </c:ext>
              </c:extLst>
            </c:dLbl>
            <c:dLbl>
              <c:idx val="13"/>
              <c:tx>
                <c:rich>
                  <a:bodyPr/>
                  <a:lstStyle/>
                  <a:p>
                    <a:fld id="{5A8AA082-2698-4F20-9932-AC44ED8D035D}"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E1E-4A6D-9788-C8CA18B9EF87}"/>
                </c:ext>
              </c:extLst>
            </c:dLbl>
            <c:dLbl>
              <c:idx val="14"/>
              <c:tx>
                <c:rich>
                  <a:bodyPr/>
                  <a:lstStyle/>
                  <a:p>
                    <a:fld id="{C175FC35-EE92-443F-83A4-53350A6DA3C7}"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E1E-4A6D-9788-C8CA18B9EF87}"/>
                </c:ext>
              </c:extLst>
            </c:dLbl>
            <c:dLbl>
              <c:idx val="15"/>
              <c:tx>
                <c:rich>
                  <a:bodyPr/>
                  <a:lstStyle/>
                  <a:p>
                    <a:fld id="{94B65C85-8411-4474-80C7-D4DC31093CC6}"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3E1E-4A6D-9788-C8CA18B9EF87}"/>
                </c:ext>
              </c:extLst>
            </c:dLbl>
            <c:dLbl>
              <c:idx val="16"/>
              <c:tx>
                <c:rich>
                  <a:bodyPr/>
                  <a:lstStyle/>
                  <a:p>
                    <a:fld id="{23AB5A50-6C9D-41C9-B0A9-C666C98A3E87}"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E1E-4A6D-9788-C8CA18B9EF87}"/>
                </c:ext>
              </c:extLst>
            </c:dLbl>
            <c:dLbl>
              <c:idx val="17"/>
              <c:tx>
                <c:rich>
                  <a:bodyPr/>
                  <a:lstStyle/>
                  <a:p>
                    <a:fld id="{AED1E9E0-0D72-44A3-8A97-4E2ABB53617D}"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3E1E-4A6D-9788-C8CA18B9EF87}"/>
                </c:ext>
              </c:extLst>
            </c:dLbl>
            <c:dLbl>
              <c:idx val="18"/>
              <c:tx>
                <c:rich>
                  <a:bodyPr/>
                  <a:lstStyle/>
                  <a:p>
                    <a:fld id="{C67D85B2-D469-4CEE-8E5F-4F10A1D479F8}"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3E1E-4A6D-9788-C8CA18B9EF87}"/>
                </c:ext>
              </c:extLst>
            </c:dLbl>
            <c:dLbl>
              <c:idx val="19"/>
              <c:tx>
                <c:rich>
                  <a:bodyPr/>
                  <a:lstStyle/>
                  <a:p>
                    <a:fld id="{341137C2-6D47-426E-8CB9-AF5199CAC05A}"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3E1E-4A6D-9788-C8CA18B9EF87}"/>
                </c:ext>
              </c:extLst>
            </c:dLbl>
            <c:dLbl>
              <c:idx val="20"/>
              <c:tx>
                <c:rich>
                  <a:bodyPr/>
                  <a:lstStyle/>
                  <a:p>
                    <a:endParaRPr lang="en-GB"/>
                  </a:p>
                </c:rich>
              </c:tx>
              <c:dLblPos val="inEnd"/>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3E1E-4A6D-9788-C8CA18B9EF87}"/>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'graph helper (hide)'!$O$15:$AI$15</c:f>
              <c:strCache>
                <c:ptCount val="19"/>
                <c:pt idx="2">
                  <c:v>α=0.1</c:v>
                </c:pt>
                <c:pt idx="6">
                  <c:v>α=0.05</c:v>
                </c:pt>
                <c:pt idx="10">
                  <c:v>α=0.01</c:v>
                </c:pt>
                <c:pt idx="14">
                  <c:v>α=0.001</c:v>
                </c:pt>
                <c:pt idx="18">
                  <c:v>α=User defined</c:v>
                </c:pt>
              </c:strCache>
            </c:strRef>
          </c:cat>
          <c:val>
            <c:numRef>
              <c:f>'graph helper (hide)'!$O$16:$AI$16</c:f>
              <c:numCache>
                <c:formatCode>0.000</c:formatCode>
                <c:ptCount val="21"/>
                <c:pt idx="1">
                  <c:v>0</c:v>
                </c:pt>
                <c:pt idx="2">
                  <c:v>0</c:v>
                </c:pt>
                <c:pt idx="3">
                  <c:v>0</c:v>
                </c:pt>
                <c:pt idx="4" formatCode="General">
                  <c:v>0</c:v>
                </c:pt>
                <c:pt idx="5">
                  <c:v>0</c:v>
                </c:pt>
                <c:pt idx="6">
                  <c:v>0</c:v>
                </c:pt>
                <c:pt idx="7">
                  <c:v>0</c:v>
                </c:pt>
                <c:pt idx="8" formatCode="General">
                  <c:v>0</c:v>
                </c:pt>
                <c:pt idx="9">
                  <c:v>0</c:v>
                </c:pt>
                <c:pt idx="10">
                  <c:v>0</c:v>
                </c:pt>
                <c:pt idx="11">
                  <c:v>0</c:v>
                </c:pt>
                <c:pt idx="12" formatCode="General">
                  <c:v>0</c:v>
                </c:pt>
                <c:pt idx="13">
                  <c:v>0</c:v>
                </c:pt>
                <c:pt idx="14">
                  <c:v>0</c:v>
                </c:pt>
                <c:pt idx="15">
                  <c:v>0</c:v>
                </c:pt>
                <c:pt idx="16" formatCode="General">
                  <c:v>0</c:v>
                </c:pt>
                <c:pt idx="17">
                  <c:v>0</c:v>
                </c:pt>
                <c:pt idx="18">
                  <c:v>0</c:v>
                </c:pt>
                <c:pt idx="19">
                  <c:v>0</c:v>
                </c:pt>
              </c:numCache>
            </c:numRef>
          </c:val>
          <c:extLst>
            <c:ext xmlns:c15="http://schemas.microsoft.com/office/drawing/2012/chart" uri="{02D57815-91ED-43cb-92C2-25804820EDAC}">
              <c15:datalabelsRange>
                <c15:f>'graph helper (hide)'!$O$14:$AI$14</c15:f>
                <c15:dlblRangeCache>
                  <c:ptCount val="21"/>
                  <c:pt idx="1">
                    <c:v>Sample 1</c:v>
                  </c:pt>
                  <c:pt idx="3">
                    <c:v>Sample 2</c:v>
                  </c:pt>
                  <c:pt idx="5">
                    <c:v>Sample 1</c:v>
                  </c:pt>
                  <c:pt idx="7">
                    <c:v>Sample 2</c:v>
                  </c:pt>
                  <c:pt idx="9">
                    <c:v>Sample 1</c:v>
                  </c:pt>
                  <c:pt idx="11">
                    <c:v>Sample 2</c:v>
                  </c:pt>
                  <c:pt idx="13">
                    <c:v>Sample 1</c:v>
                  </c:pt>
                  <c:pt idx="15">
                    <c:v>Sample 2</c:v>
                  </c:pt>
                </c15:dlblRangeCache>
              </c15:datalabelsRange>
            </c:ext>
            <c:ext xmlns:c16="http://schemas.microsoft.com/office/drawing/2014/chart" uri="{C3380CC4-5D6E-409C-BE32-E72D297353CC}">
              <c16:uniqueId val="{00000015-3E1E-4A6D-9788-C8CA18B9EF87}"/>
            </c:ext>
          </c:extLst>
        </c:ser>
        <c:ser>
          <c:idx val="1"/>
          <c:order val="1"/>
          <c:tx>
            <c:strRef>
              <c:f>'graph helper (hide)'!$N$17</c:f>
              <c:strCache>
                <c:ptCount val="1"/>
                <c:pt idx="0">
                  <c:v>conc-lower limit</c:v>
                </c:pt>
              </c:strCache>
            </c:strRef>
          </c:tx>
          <c:spPr>
            <a:solidFill>
              <a:schemeClr val="bg2">
                <a:lumMod val="75000"/>
              </a:schemeClr>
            </a:solidFill>
            <a:ln w="19050">
              <a:solidFill>
                <a:schemeClr val="tx1"/>
              </a:solidFill>
            </a:ln>
            <a:effectLst/>
          </c:spPr>
          <c:invertIfNegative val="0"/>
          <c:cat>
            <c:strRef>
              <c:f>'graph helper (hide)'!$O$15:$AI$15</c:f>
              <c:strCache>
                <c:ptCount val="19"/>
                <c:pt idx="2">
                  <c:v>α=0.1</c:v>
                </c:pt>
                <c:pt idx="6">
                  <c:v>α=0.05</c:v>
                </c:pt>
                <c:pt idx="10">
                  <c:v>α=0.01</c:v>
                </c:pt>
                <c:pt idx="14">
                  <c:v>α=0.001</c:v>
                </c:pt>
                <c:pt idx="18">
                  <c:v>α=User defined</c:v>
                </c:pt>
              </c:strCache>
            </c:strRef>
          </c:cat>
          <c:val>
            <c:numRef>
              <c:f>'graph helper (hide)'!$O$17:$AI$17</c:f>
              <c:numCache>
                <c:formatCode>0.000</c:formatCode>
                <c:ptCount val="21"/>
                <c:pt idx="1">
                  <c:v>0</c:v>
                </c:pt>
                <c:pt idx="3">
                  <c:v>0</c:v>
                </c:pt>
                <c:pt idx="4" formatCode="General">
                  <c:v>0</c:v>
                </c:pt>
                <c:pt idx="5">
                  <c:v>0</c:v>
                </c:pt>
                <c:pt idx="7">
                  <c:v>0</c:v>
                </c:pt>
                <c:pt idx="8" formatCode="General">
                  <c:v>0</c:v>
                </c:pt>
                <c:pt idx="9">
                  <c:v>0</c:v>
                </c:pt>
                <c:pt idx="11">
                  <c:v>0</c:v>
                </c:pt>
                <c:pt idx="12" formatCode="General">
                  <c:v>0</c:v>
                </c:pt>
                <c:pt idx="13">
                  <c:v>0</c:v>
                </c:pt>
                <c:pt idx="15">
                  <c:v>0</c:v>
                </c:pt>
                <c:pt idx="16" formatCode="General">
                  <c:v>0</c:v>
                </c:pt>
                <c:pt idx="17">
                  <c:v>0</c:v>
                </c:pt>
                <c:pt idx="19">
                  <c:v>0</c:v>
                </c:pt>
              </c:numCache>
            </c:numRef>
          </c:val>
          <c:extLst>
            <c:ext xmlns:c16="http://schemas.microsoft.com/office/drawing/2014/chart" uri="{C3380CC4-5D6E-409C-BE32-E72D297353CC}">
              <c16:uniqueId val="{00000016-3E1E-4A6D-9788-C8CA18B9EF87}"/>
            </c:ext>
          </c:extLst>
        </c:ser>
        <c:ser>
          <c:idx val="2"/>
          <c:order val="2"/>
          <c:tx>
            <c:strRef>
              <c:f>'graph helper (hide)'!$N$18</c:f>
              <c:strCache>
                <c:ptCount val="1"/>
                <c:pt idx="0">
                  <c:v>upper limit-conc</c:v>
                </c:pt>
              </c:strCache>
            </c:strRef>
          </c:tx>
          <c:spPr>
            <a:solidFill>
              <a:schemeClr val="bg2">
                <a:lumMod val="75000"/>
              </a:schemeClr>
            </a:solidFill>
            <a:ln w="19050">
              <a:solidFill>
                <a:schemeClr val="tx1"/>
              </a:solidFill>
            </a:ln>
            <a:effectLst/>
          </c:spPr>
          <c:invertIfNegative val="0"/>
          <c:dPt>
            <c:idx val="2"/>
            <c:invertIfNegative val="0"/>
            <c:bubble3D val="0"/>
            <c:spPr>
              <a:solidFill>
                <a:srgbClr val="FF0000">
                  <a:alpha val="30000"/>
                </a:srgbClr>
              </a:solidFill>
              <a:ln w="19050">
                <a:noFill/>
              </a:ln>
              <a:effectLst/>
            </c:spPr>
            <c:extLst>
              <c:ext xmlns:c16="http://schemas.microsoft.com/office/drawing/2014/chart" uri="{C3380CC4-5D6E-409C-BE32-E72D297353CC}">
                <c16:uniqueId val="{00000018-3E1E-4A6D-9788-C8CA18B9EF87}"/>
              </c:ext>
            </c:extLst>
          </c:dPt>
          <c:dPt>
            <c:idx val="6"/>
            <c:invertIfNegative val="0"/>
            <c:bubble3D val="0"/>
            <c:spPr>
              <a:solidFill>
                <a:srgbClr val="FF0000">
                  <a:alpha val="30000"/>
                </a:srgbClr>
              </a:solidFill>
              <a:ln w="19050">
                <a:noFill/>
              </a:ln>
              <a:effectLst/>
            </c:spPr>
            <c:extLst>
              <c:ext xmlns:c16="http://schemas.microsoft.com/office/drawing/2014/chart" uri="{C3380CC4-5D6E-409C-BE32-E72D297353CC}">
                <c16:uniqueId val="{0000001A-3E1E-4A6D-9788-C8CA18B9EF87}"/>
              </c:ext>
            </c:extLst>
          </c:dPt>
          <c:dPt>
            <c:idx val="10"/>
            <c:invertIfNegative val="0"/>
            <c:bubble3D val="0"/>
            <c:spPr>
              <a:solidFill>
                <a:srgbClr val="FF0000">
                  <a:alpha val="30000"/>
                </a:srgbClr>
              </a:solidFill>
              <a:ln w="19050">
                <a:noFill/>
              </a:ln>
              <a:effectLst/>
            </c:spPr>
            <c:extLst>
              <c:ext xmlns:c16="http://schemas.microsoft.com/office/drawing/2014/chart" uri="{C3380CC4-5D6E-409C-BE32-E72D297353CC}">
                <c16:uniqueId val="{0000001C-3E1E-4A6D-9788-C8CA18B9EF87}"/>
              </c:ext>
            </c:extLst>
          </c:dPt>
          <c:dPt>
            <c:idx val="14"/>
            <c:invertIfNegative val="0"/>
            <c:bubble3D val="0"/>
            <c:spPr>
              <a:solidFill>
                <a:srgbClr val="FF0000">
                  <a:alpha val="30000"/>
                </a:srgbClr>
              </a:solidFill>
              <a:ln w="19050">
                <a:noFill/>
              </a:ln>
              <a:effectLst/>
            </c:spPr>
            <c:extLst>
              <c:ext xmlns:c16="http://schemas.microsoft.com/office/drawing/2014/chart" uri="{C3380CC4-5D6E-409C-BE32-E72D297353CC}">
                <c16:uniqueId val="{0000001E-3E1E-4A6D-9788-C8CA18B9EF87}"/>
              </c:ext>
            </c:extLst>
          </c:dPt>
          <c:dPt>
            <c:idx val="18"/>
            <c:invertIfNegative val="0"/>
            <c:bubble3D val="0"/>
            <c:spPr>
              <a:solidFill>
                <a:srgbClr val="FF0000">
                  <a:alpha val="30000"/>
                </a:srgbClr>
              </a:solidFill>
              <a:ln w="19050">
                <a:noFill/>
              </a:ln>
              <a:effectLst/>
            </c:spPr>
            <c:extLst>
              <c:ext xmlns:c16="http://schemas.microsoft.com/office/drawing/2014/chart" uri="{C3380CC4-5D6E-409C-BE32-E72D297353CC}">
                <c16:uniqueId val="{00000020-3E1E-4A6D-9788-C8CA18B9EF87}"/>
              </c:ext>
            </c:extLst>
          </c:dPt>
          <c:cat>
            <c:strRef>
              <c:f>'graph helper (hide)'!$O$15:$AI$15</c:f>
              <c:strCache>
                <c:ptCount val="19"/>
                <c:pt idx="2">
                  <c:v>α=0.1</c:v>
                </c:pt>
                <c:pt idx="6">
                  <c:v>α=0.05</c:v>
                </c:pt>
                <c:pt idx="10">
                  <c:v>α=0.01</c:v>
                </c:pt>
                <c:pt idx="14">
                  <c:v>α=0.001</c:v>
                </c:pt>
                <c:pt idx="18">
                  <c:v>α=User defined</c:v>
                </c:pt>
              </c:strCache>
            </c:strRef>
          </c:cat>
          <c:val>
            <c:numRef>
              <c:f>'graph helper (hide)'!$O$18:$AI$18</c:f>
              <c:numCache>
                <c:formatCode>0.000</c:formatCode>
                <c:ptCount val="21"/>
                <c:pt idx="1">
                  <c:v>0</c:v>
                </c:pt>
                <c:pt idx="2">
                  <c:v>0</c:v>
                </c:pt>
                <c:pt idx="3">
                  <c:v>0</c:v>
                </c:pt>
                <c:pt idx="4" formatCode="General">
                  <c:v>0</c:v>
                </c:pt>
                <c:pt idx="5">
                  <c:v>0</c:v>
                </c:pt>
                <c:pt idx="6">
                  <c:v>0</c:v>
                </c:pt>
                <c:pt idx="7">
                  <c:v>0</c:v>
                </c:pt>
                <c:pt idx="8" formatCode="General">
                  <c:v>0</c:v>
                </c:pt>
                <c:pt idx="9">
                  <c:v>0</c:v>
                </c:pt>
                <c:pt idx="10">
                  <c:v>0</c:v>
                </c:pt>
                <c:pt idx="11">
                  <c:v>0</c:v>
                </c:pt>
                <c:pt idx="12" formatCode="General">
                  <c:v>0</c:v>
                </c:pt>
                <c:pt idx="13">
                  <c:v>0</c:v>
                </c:pt>
                <c:pt idx="14">
                  <c:v>0</c:v>
                </c:pt>
                <c:pt idx="15">
                  <c:v>0</c:v>
                </c:pt>
                <c:pt idx="16" formatCode="General">
                  <c:v>0</c:v>
                </c:pt>
                <c:pt idx="17">
                  <c:v>0</c:v>
                </c:pt>
                <c:pt idx="18">
                  <c:v>0</c:v>
                </c:pt>
                <c:pt idx="19">
                  <c:v>0</c:v>
                </c:pt>
              </c:numCache>
            </c:numRef>
          </c:val>
          <c:extLst>
            <c:ext xmlns:c16="http://schemas.microsoft.com/office/drawing/2014/chart" uri="{C3380CC4-5D6E-409C-BE32-E72D297353CC}">
              <c16:uniqueId val="{0000001F-3E1E-4A6D-9788-C8CA18B9EF87}"/>
            </c:ext>
          </c:extLst>
        </c:ser>
        <c:dLbls>
          <c:showLegendKey val="0"/>
          <c:showVal val="0"/>
          <c:showCatName val="0"/>
          <c:showSerName val="0"/>
          <c:showPercent val="0"/>
          <c:showBubbleSize val="0"/>
        </c:dLbls>
        <c:gapWidth val="0"/>
        <c:overlap val="100"/>
        <c:axId val="1062083624"/>
        <c:axId val="1062078944"/>
      </c:barChart>
      <c:catAx>
        <c:axId val="1062083624"/>
        <c:scaling>
          <c:orientation val="minMax"/>
        </c:scaling>
        <c:delete val="0"/>
        <c:axPos val="b"/>
        <c:majorGridlines>
          <c:spPr>
            <a:ln w="9525" cap="flat" cmpd="sng" algn="ctr">
              <a:solidFill>
                <a:schemeClr val="tx1"/>
              </a:solidFill>
              <a:round/>
            </a:ln>
            <a:effectLst/>
          </c:spPr>
        </c:majorGridlines>
        <c:numFmt formatCode="General" sourceLinked="1"/>
        <c:majorTickMark val="none"/>
        <c:minorTickMark val="none"/>
        <c:tickLblPos val="high"/>
        <c:spPr>
          <a:noFill/>
          <a:ln w="9525" cap="flat" cmpd="sng" algn="ctr">
            <a:solidFill>
              <a:schemeClr val="tx1">
                <a:alpha val="97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062078944"/>
        <c:crosses val="autoZero"/>
        <c:auto val="1"/>
        <c:lblAlgn val="ctr"/>
        <c:lblOffset val="100"/>
        <c:tickMarkSkip val="4"/>
        <c:noMultiLvlLbl val="0"/>
      </c:catAx>
      <c:valAx>
        <c:axId val="1062078944"/>
        <c:scaling>
          <c:orientation val="minMax"/>
        </c:scaling>
        <c:delete val="0"/>
        <c:axPos val="l"/>
        <c:majorGridlines>
          <c:spPr>
            <a:ln w="9525" cap="flat" cmpd="sng" algn="ctr">
              <a:solidFill>
                <a:schemeClr val="tx1">
                  <a:lumMod val="15000"/>
                  <a:lumOff val="85000"/>
                </a:schemeClr>
              </a:solidFill>
              <a:round/>
            </a:ln>
            <a:effectLst/>
          </c:spPr>
        </c:majorGridlines>
        <c:title>
          <c:tx>
            <c:strRef>
              <c:f>'graph helper (hide)'!$H$2</c:f>
              <c:strCache>
                <c:ptCount val="1"/>
                <c:pt idx="0">
                  <c:v>MP/</c:v>
                </c:pt>
              </c:strCache>
            </c:strRef>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062083624"/>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14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helper!$AJ$4</c:f>
          <c:strCache>
            <c:ptCount val="1"/>
            <c:pt idx="0">
              <c:v>Expected value λ=8.1</c:v>
            </c:pt>
          </c:strCache>
        </c:strRef>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0"/>
          <c:tx>
            <c:strRef>
              <c:f>helper!$AA$2</c:f>
              <c:strCache>
                <c:ptCount val="1"/>
                <c:pt idx="0">
                  <c:v>Gamma</c:v>
                </c:pt>
              </c:strCache>
            </c:strRef>
          </c:tx>
          <c:spPr>
            <a:ln w="19050" cap="rnd">
              <a:solidFill>
                <a:schemeClr val="accent2"/>
              </a:solidFill>
              <a:round/>
            </a:ln>
            <a:effectLst/>
          </c:spPr>
          <c:marker>
            <c:symbol val="none"/>
          </c:marker>
          <c:xVal>
            <c:numRef>
              <c:f>helper!$Z$3:$Z$1290</c:f>
              <c:numCache>
                <c:formatCode>General</c:formatCode>
                <c:ptCount val="1288"/>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pt idx="51">
                  <c:v>5.0999999999999979</c:v>
                </c:pt>
                <c:pt idx="52">
                  <c:v>5.1999999999999975</c:v>
                </c:pt>
                <c:pt idx="53">
                  <c:v>5.2999999999999972</c:v>
                </c:pt>
                <c:pt idx="54">
                  <c:v>5.3999999999999968</c:v>
                </c:pt>
                <c:pt idx="55">
                  <c:v>5.4999999999999964</c:v>
                </c:pt>
                <c:pt idx="56">
                  <c:v>5.5999999999999961</c:v>
                </c:pt>
                <c:pt idx="57">
                  <c:v>5.6999999999999957</c:v>
                </c:pt>
                <c:pt idx="58">
                  <c:v>5.7999999999999954</c:v>
                </c:pt>
                <c:pt idx="59">
                  <c:v>5.899999999999995</c:v>
                </c:pt>
                <c:pt idx="60">
                  <c:v>5.9999999999999947</c:v>
                </c:pt>
                <c:pt idx="61">
                  <c:v>6.0999999999999943</c:v>
                </c:pt>
                <c:pt idx="62">
                  <c:v>6.199999999999994</c:v>
                </c:pt>
                <c:pt idx="63">
                  <c:v>6.2999999999999936</c:v>
                </c:pt>
                <c:pt idx="64">
                  <c:v>6.3999999999999932</c:v>
                </c:pt>
                <c:pt idx="65">
                  <c:v>6.4999999999999929</c:v>
                </c:pt>
                <c:pt idx="66">
                  <c:v>6.5999999999999925</c:v>
                </c:pt>
                <c:pt idx="67">
                  <c:v>6.6999999999999922</c:v>
                </c:pt>
                <c:pt idx="68">
                  <c:v>6.7999999999999918</c:v>
                </c:pt>
                <c:pt idx="69">
                  <c:v>6.8999999999999915</c:v>
                </c:pt>
                <c:pt idx="70">
                  <c:v>6.9999999999999911</c:v>
                </c:pt>
                <c:pt idx="71">
                  <c:v>7.0999999999999908</c:v>
                </c:pt>
                <c:pt idx="72">
                  <c:v>7.1999999999999904</c:v>
                </c:pt>
                <c:pt idx="73">
                  <c:v>7.2999999999999901</c:v>
                </c:pt>
                <c:pt idx="74">
                  <c:v>7.3999999999999897</c:v>
                </c:pt>
                <c:pt idx="75">
                  <c:v>7.4999999999999893</c:v>
                </c:pt>
                <c:pt idx="76">
                  <c:v>7.599999999999989</c:v>
                </c:pt>
                <c:pt idx="77">
                  <c:v>7.6999999999999886</c:v>
                </c:pt>
                <c:pt idx="78">
                  <c:v>7.7999999999999883</c:v>
                </c:pt>
                <c:pt idx="79">
                  <c:v>7.8999999999999879</c:v>
                </c:pt>
                <c:pt idx="80">
                  <c:v>7.9999999999999876</c:v>
                </c:pt>
                <c:pt idx="81">
                  <c:v>8.0999999999999872</c:v>
                </c:pt>
                <c:pt idx="82">
                  <c:v>8.1999999999999869</c:v>
                </c:pt>
                <c:pt idx="83">
                  <c:v>8.2999999999999865</c:v>
                </c:pt>
                <c:pt idx="84">
                  <c:v>8.3999999999999861</c:v>
                </c:pt>
                <c:pt idx="85">
                  <c:v>8.4999999999999858</c:v>
                </c:pt>
                <c:pt idx="86">
                  <c:v>8.5999999999999854</c:v>
                </c:pt>
                <c:pt idx="87">
                  <c:v>8.6999999999999851</c:v>
                </c:pt>
                <c:pt idx="88">
                  <c:v>8.7999999999999847</c:v>
                </c:pt>
                <c:pt idx="89">
                  <c:v>8.8999999999999844</c:v>
                </c:pt>
                <c:pt idx="90">
                  <c:v>8.999999999999984</c:v>
                </c:pt>
                <c:pt idx="91">
                  <c:v>9.0999999999999837</c:v>
                </c:pt>
                <c:pt idx="92">
                  <c:v>9.1999999999999833</c:v>
                </c:pt>
                <c:pt idx="93">
                  <c:v>9.2999999999999829</c:v>
                </c:pt>
                <c:pt idx="94">
                  <c:v>9.3999999999999826</c:v>
                </c:pt>
                <c:pt idx="95">
                  <c:v>9.4999999999999822</c:v>
                </c:pt>
                <c:pt idx="96">
                  <c:v>9.5999999999999819</c:v>
                </c:pt>
                <c:pt idx="97">
                  <c:v>9.6999999999999815</c:v>
                </c:pt>
                <c:pt idx="98">
                  <c:v>9.7999999999999812</c:v>
                </c:pt>
                <c:pt idx="99">
                  <c:v>9.8999999999999808</c:v>
                </c:pt>
                <c:pt idx="100">
                  <c:v>9.9999999999999805</c:v>
                </c:pt>
                <c:pt idx="101">
                  <c:v>10.09999999999998</c:v>
                </c:pt>
                <c:pt idx="102">
                  <c:v>10.19999999999998</c:v>
                </c:pt>
                <c:pt idx="103">
                  <c:v>10.299999999999979</c:v>
                </c:pt>
                <c:pt idx="104">
                  <c:v>10.399999999999979</c:v>
                </c:pt>
                <c:pt idx="105">
                  <c:v>10.499999999999979</c:v>
                </c:pt>
                <c:pt idx="106">
                  <c:v>10.599999999999978</c:v>
                </c:pt>
                <c:pt idx="107">
                  <c:v>10.699999999999978</c:v>
                </c:pt>
                <c:pt idx="108">
                  <c:v>10.799999999999978</c:v>
                </c:pt>
                <c:pt idx="109">
                  <c:v>10.899999999999977</c:v>
                </c:pt>
                <c:pt idx="110">
                  <c:v>10.999999999999977</c:v>
                </c:pt>
                <c:pt idx="111">
                  <c:v>11.099999999999977</c:v>
                </c:pt>
                <c:pt idx="112">
                  <c:v>11.199999999999976</c:v>
                </c:pt>
                <c:pt idx="113">
                  <c:v>11.299999999999976</c:v>
                </c:pt>
                <c:pt idx="114">
                  <c:v>11.399999999999975</c:v>
                </c:pt>
                <c:pt idx="115">
                  <c:v>11.499999999999975</c:v>
                </c:pt>
                <c:pt idx="116">
                  <c:v>11.599999999999975</c:v>
                </c:pt>
                <c:pt idx="117">
                  <c:v>11.699999999999974</c:v>
                </c:pt>
                <c:pt idx="118">
                  <c:v>11.799999999999974</c:v>
                </c:pt>
                <c:pt idx="119">
                  <c:v>11.899999999999974</c:v>
                </c:pt>
                <c:pt idx="120">
                  <c:v>11.999999999999973</c:v>
                </c:pt>
                <c:pt idx="121">
                  <c:v>12.099999999999973</c:v>
                </c:pt>
                <c:pt idx="122">
                  <c:v>12.199999999999973</c:v>
                </c:pt>
                <c:pt idx="123">
                  <c:v>12.299999999999972</c:v>
                </c:pt>
                <c:pt idx="124">
                  <c:v>12.399999999999972</c:v>
                </c:pt>
                <c:pt idx="125">
                  <c:v>12.499999999999972</c:v>
                </c:pt>
                <c:pt idx="126">
                  <c:v>12.599999999999971</c:v>
                </c:pt>
                <c:pt idx="127">
                  <c:v>12.699999999999971</c:v>
                </c:pt>
                <c:pt idx="128">
                  <c:v>12.799999999999971</c:v>
                </c:pt>
                <c:pt idx="129">
                  <c:v>12.89999999999997</c:v>
                </c:pt>
                <c:pt idx="130">
                  <c:v>12.99999999999997</c:v>
                </c:pt>
                <c:pt idx="131">
                  <c:v>13.099999999999969</c:v>
                </c:pt>
                <c:pt idx="132">
                  <c:v>13.199999999999969</c:v>
                </c:pt>
                <c:pt idx="133">
                  <c:v>13.299999999999969</c:v>
                </c:pt>
                <c:pt idx="134">
                  <c:v>13.399999999999968</c:v>
                </c:pt>
                <c:pt idx="135">
                  <c:v>13.499999999999968</c:v>
                </c:pt>
                <c:pt idx="136">
                  <c:v>13.599999999999968</c:v>
                </c:pt>
                <c:pt idx="137">
                  <c:v>13.699999999999967</c:v>
                </c:pt>
                <c:pt idx="138">
                  <c:v>13.799999999999967</c:v>
                </c:pt>
                <c:pt idx="139">
                  <c:v>13.899999999999967</c:v>
                </c:pt>
                <c:pt idx="140">
                  <c:v>13.999999999999966</c:v>
                </c:pt>
                <c:pt idx="141">
                  <c:v>14.099999999999966</c:v>
                </c:pt>
                <c:pt idx="142">
                  <c:v>14.199999999999966</c:v>
                </c:pt>
                <c:pt idx="143">
                  <c:v>14.299999999999965</c:v>
                </c:pt>
                <c:pt idx="144">
                  <c:v>14.399999999999965</c:v>
                </c:pt>
                <c:pt idx="145">
                  <c:v>14.499999999999964</c:v>
                </c:pt>
                <c:pt idx="146">
                  <c:v>14.599999999999964</c:v>
                </c:pt>
                <c:pt idx="147">
                  <c:v>14.699999999999964</c:v>
                </c:pt>
                <c:pt idx="148">
                  <c:v>14.799999999999963</c:v>
                </c:pt>
                <c:pt idx="149">
                  <c:v>14.899999999999963</c:v>
                </c:pt>
                <c:pt idx="150">
                  <c:v>14.999999999999963</c:v>
                </c:pt>
                <c:pt idx="151">
                  <c:v>15.099999999999962</c:v>
                </c:pt>
                <c:pt idx="152">
                  <c:v>15.199999999999962</c:v>
                </c:pt>
                <c:pt idx="153">
                  <c:v>15.299999999999962</c:v>
                </c:pt>
                <c:pt idx="154">
                  <c:v>15.399999999999961</c:v>
                </c:pt>
                <c:pt idx="155">
                  <c:v>15.499999999999961</c:v>
                </c:pt>
                <c:pt idx="156">
                  <c:v>15.599999999999961</c:v>
                </c:pt>
                <c:pt idx="157">
                  <c:v>15.69999999999996</c:v>
                </c:pt>
                <c:pt idx="158">
                  <c:v>15.79999999999996</c:v>
                </c:pt>
                <c:pt idx="159">
                  <c:v>15.899999999999959</c:v>
                </c:pt>
                <c:pt idx="160">
                  <c:v>15.999999999999959</c:v>
                </c:pt>
                <c:pt idx="161">
                  <c:v>16.099999999999959</c:v>
                </c:pt>
                <c:pt idx="162">
                  <c:v>16.19999999999996</c:v>
                </c:pt>
                <c:pt idx="163">
                  <c:v>16.299999999999962</c:v>
                </c:pt>
                <c:pt idx="164">
                  <c:v>16.399999999999963</c:v>
                </c:pt>
                <c:pt idx="165">
                  <c:v>16.499999999999964</c:v>
                </c:pt>
                <c:pt idx="166">
                  <c:v>16.599999999999966</c:v>
                </c:pt>
                <c:pt idx="167">
                  <c:v>16.699999999999967</c:v>
                </c:pt>
                <c:pt idx="168">
                  <c:v>16.799999999999969</c:v>
                </c:pt>
                <c:pt idx="169">
                  <c:v>16.89999999999997</c:v>
                </c:pt>
                <c:pt idx="170">
                  <c:v>16.999999999999972</c:v>
                </c:pt>
                <c:pt idx="171">
                  <c:v>17.099999999999973</c:v>
                </c:pt>
                <c:pt idx="172">
                  <c:v>17.199999999999974</c:v>
                </c:pt>
                <c:pt idx="173">
                  <c:v>17.299999999999976</c:v>
                </c:pt>
                <c:pt idx="174">
                  <c:v>17.399999999999977</c:v>
                </c:pt>
                <c:pt idx="175">
                  <c:v>17.499999999999979</c:v>
                </c:pt>
                <c:pt idx="176">
                  <c:v>17.59999999999998</c:v>
                </c:pt>
                <c:pt idx="177">
                  <c:v>17.699999999999982</c:v>
                </c:pt>
                <c:pt idx="178">
                  <c:v>17.799999999999983</c:v>
                </c:pt>
                <c:pt idx="179">
                  <c:v>17.899999999999984</c:v>
                </c:pt>
                <c:pt idx="180">
                  <c:v>17.999999999999986</c:v>
                </c:pt>
                <c:pt idx="181">
                  <c:v>18.099999999999987</c:v>
                </c:pt>
                <c:pt idx="182">
                  <c:v>18.199999999999989</c:v>
                </c:pt>
                <c:pt idx="183">
                  <c:v>18.29999999999999</c:v>
                </c:pt>
                <c:pt idx="184">
                  <c:v>18.399999999999991</c:v>
                </c:pt>
                <c:pt idx="185">
                  <c:v>18.499999999999993</c:v>
                </c:pt>
                <c:pt idx="186">
                  <c:v>18.599999999999994</c:v>
                </c:pt>
                <c:pt idx="187">
                  <c:v>18.699999999999996</c:v>
                </c:pt>
                <c:pt idx="188">
                  <c:v>18.799999999999997</c:v>
                </c:pt>
                <c:pt idx="189">
                  <c:v>18.899999999999999</c:v>
                </c:pt>
                <c:pt idx="190">
                  <c:v>19</c:v>
                </c:pt>
                <c:pt idx="191">
                  <c:v>19.100000000000001</c:v>
                </c:pt>
                <c:pt idx="192">
                  <c:v>19.200000000000003</c:v>
                </c:pt>
                <c:pt idx="193">
                  <c:v>19.300000000000004</c:v>
                </c:pt>
                <c:pt idx="194">
                  <c:v>19.400000000000006</c:v>
                </c:pt>
                <c:pt idx="195">
                  <c:v>19.500000000000007</c:v>
                </c:pt>
                <c:pt idx="196">
                  <c:v>19.600000000000009</c:v>
                </c:pt>
                <c:pt idx="197">
                  <c:v>19.70000000000001</c:v>
                </c:pt>
                <c:pt idx="198">
                  <c:v>19.800000000000011</c:v>
                </c:pt>
                <c:pt idx="199">
                  <c:v>19.900000000000013</c:v>
                </c:pt>
                <c:pt idx="200">
                  <c:v>20.000000000000014</c:v>
                </c:pt>
                <c:pt idx="201">
                  <c:v>20.100000000000016</c:v>
                </c:pt>
                <c:pt idx="202">
                  <c:v>20.200000000000017</c:v>
                </c:pt>
                <c:pt idx="203">
                  <c:v>20.300000000000018</c:v>
                </c:pt>
                <c:pt idx="204">
                  <c:v>20.40000000000002</c:v>
                </c:pt>
                <c:pt idx="205">
                  <c:v>20.500000000000021</c:v>
                </c:pt>
                <c:pt idx="206">
                  <c:v>20.600000000000023</c:v>
                </c:pt>
                <c:pt idx="207">
                  <c:v>20.700000000000024</c:v>
                </c:pt>
                <c:pt idx="208">
                  <c:v>20.800000000000026</c:v>
                </c:pt>
                <c:pt idx="209">
                  <c:v>20.900000000000027</c:v>
                </c:pt>
                <c:pt idx="210">
                  <c:v>21.000000000000028</c:v>
                </c:pt>
                <c:pt idx="211">
                  <c:v>21.10000000000003</c:v>
                </c:pt>
                <c:pt idx="212">
                  <c:v>21.200000000000031</c:v>
                </c:pt>
                <c:pt idx="213">
                  <c:v>21.300000000000033</c:v>
                </c:pt>
                <c:pt idx="214">
                  <c:v>21.400000000000034</c:v>
                </c:pt>
                <c:pt idx="215">
                  <c:v>21.500000000000036</c:v>
                </c:pt>
                <c:pt idx="216">
                  <c:v>21.600000000000037</c:v>
                </c:pt>
                <c:pt idx="217">
                  <c:v>21.700000000000038</c:v>
                </c:pt>
                <c:pt idx="218">
                  <c:v>21.80000000000004</c:v>
                </c:pt>
                <c:pt idx="219">
                  <c:v>21.900000000000041</c:v>
                </c:pt>
                <c:pt idx="220">
                  <c:v>22.000000000000043</c:v>
                </c:pt>
                <c:pt idx="221">
                  <c:v>22.100000000000044</c:v>
                </c:pt>
                <c:pt idx="222">
                  <c:v>22.200000000000045</c:v>
                </c:pt>
                <c:pt idx="223">
                  <c:v>22.300000000000047</c:v>
                </c:pt>
                <c:pt idx="224">
                  <c:v>22.400000000000048</c:v>
                </c:pt>
                <c:pt idx="225">
                  <c:v>22.50000000000005</c:v>
                </c:pt>
                <c:pt idx="226">
                  <c:v>22.600000000000051</c:v>
                </c:pt>
                <c:pt idx="227">
                  <c:v>22.700000000000053</c:v>
                </c:pt>
                <c:pt idx="228">
                  <c:v>22.800000000000054</c:v>
                </c:pt>
                <c:pt idx="229">
                  <c:v>22.900000000000055</c:v>
                </c:pt>
                <c:pt idx="230">
                  <c:v>23.000000000000057</c:v>
                </c:pt>
                <c:pt idx="231">
                  <c:v>23.100000000000058</c:v>
                </c:pt>
                <c:pt idx="232">
                  <c:v>23.20000000000006</c:v>
                </c:pt>
                <c:pt idx="233">
                  <c:v>23.300000000000061</c:v>
                </c:pt>
                <c:pt idx="234">
                  <c:v>23.400000000000063</c:v>
                </c:pt>
                <c:pt idx="235">
                  <c:v>23.500000000000064</c:v>
                </c:pt>
                <c:pt idx="236">
                  <c:v>23.600000000000065</c:v>
                </c:pt>
                <c:pt idx="237">
                  <c:v>23.700000000000067</c:v>
                </c:pt>
                <c:pt idx="238">
                  <c:v>23.800000000000068</c:v>
                </c:pt>
                <c:pt idx="239">
                  <c:v>23.90000000000007</c:v>
                </c:pt>
                <c:pt idx="240">
                  <c:v>24.000000000000071</c:v>
                </c:pt>
                <c:pt idx="241">
                  <c:v>24.100000000000072</c:v>
                </c:pt>
                <c:pt idx="242">
                  <c:v>24.200000000000074</c:v>
                </c:pt>
                <c:pt idx="243">
                  <c:v>24.300000000000075</c:v>
                </c:pt>
                <c:pt idx="244">
                  <c:v>24.400000000000077</c:v>
                </c:pt>
                <c:pt idx="245">
                  <c:v>24.500000000000078</c:v>
                </c:pt>
                <c:pt idx="246">
                  <c:v>24.60000000000008</c:v>
                </c:pt>
                <c:pt idx="247">
                  <c:v>24.700000000000081</c:v>
                </c:pt>
                <c:pt idx="248">
                  <c:v>24.800000000000082</c:v>
                </c:pt>
                <c:pt idx="249">
                  <c:v>24.900000000000084</c:v>
                </c:pt>
                <c:pt idx="250">
                  <c:v>25.000000000000085</c:v>
                </c:pt>
                <c:pt idx="251">
                  <c:v>25.100000000000087</c:v>
                </c:pt>
                <c:pt idx="252">
                  <c:v>25.200000000000088</c:v>
                </c:pt>
                <c:pt idx="253">
                  <c:v>25.30000000000009</c:v>
                </c:pt>
                <c:pt idx="254">
                  <c:v>25.400000000000091</c:v>
                </c:pt>
                <c:pt idx="255">
                  <c:v>25.500000000000092</c:v>
                </c:pt>
                <c:pt idx="256">
                  <c:v>25.600000000000094</c:v>
                </c:pt>
                <c:pt idx="257">
                  <c:v>25.700000000000095</c:v>
                </c:pt>
                <c:pt idx="258">
                  <c:v>25.800000000000097</c:v>
                </c:pt>
                <c:pt idx="259">
                  <c:v>25.900000000000098</c:v>
                </c:pt>
                <c:pt idx="260">
                  <c:v>26.000000000000099</c:v>
                </c:pt>
                <c:pt idx="261">
                  <c:v>26.100000000000101</c:v>
                </c:pt>
                <c:pt idx="262">
                  <c:v>26.200000000000102</c:v>
                </c:pt>
                <c:pt idx="263">
                  <c:v>26.300000000000104</c:v>
                </c:pt>
                <c:pt idx="264">
                  <c:v>26.400000000000105</c:v>
                </c:pt>
                <c:pt idx="265">
                  <c:v>26.500000000000107</c:v>
                </c:pt>
                <c:pt idx="266">
                  <c:v>26.600000000000108</c:v>
                </c:pt>
                <c:pt idx="267">
                  <c:v>26.700000000000109</c:v>
                </c:pt>
                <c:pt idx="268">
                  <c:v>26.800000000000111</c:v>
                </c:pt>
                <c:pt idx="269">
                  <c:v>26.900000000000112</c:v>
                </c:pt>
                <c:pt idx="270">
                  <c:v>27.000000000000114</c:v>
                </c:pt>
                <c:pt idx="271">
                  <c:v>27.100000000000115</c:v>
                </c:pt>
                <c:pt idx="272">
                  <c:v>27.200000000000117</c:v>
                </c:pt>
                <c:pt idx="273">
                  <c:v>27.300000000000118</c:v>
                </c:pt>
                <c:pt idx="274">
                  <c:v>27.400000000000119</c:v>
                </c:pt>
                <c:pt idx="275">
                  <c:v>27.500000000000121</c:v>
                </c:pt>
                <c:pt idx="276">
                  <c:v>27.600000000000122</c:v>
                </c:pt>
                <c:pt idx="277">
                  <c:v>27.700000000000124</c:v>
                </c:pt>
                <c:pt idx="278">
                  <c:v>27.800000000000125</c:v>
                </c:pt>
                <c:pt idx="279">
                  <c:v>27.900000000000126</c:v>
                </c:pt>
                <c:pt idx="280">
                  <c:v>28.000000000000128</c:v>
                </c:pt>
                <c:pt idx="281">
                  <c:v>28.100000000000129</c:v>
                </c:pt>
                <c:pt idx="282">
                  <c:v>28.200000000000131</c:v>
                </c:pt>
                <c:pt idx="283">
                  <c:v>28.300000000000132</c:v>
                </c:pt>
                <c:pt idx="284">
                  <c:v>28.400000000000134</c:v>
                </c:pt>
                <c:pt idx="285">
                  <c:v>28.500000000000135</c:v>
                </c:pt>
                <c:pt idx="286">
                  <c:v>28.600000000000136</c:v>
                </c:pt>
                <c:pt idx="287">
                  <c:v>28.700000000000138</c:v>
                </c:pt>
                <c:pt idx="288">
                  <c:v>28.800000000000139</c:v>
                </c:pt>
                <c:pt idx="289">
                  <c:v>28.900000000000141</c:v>
                </c:pt>
                <c:pt idx="290">
                  <c:v>29.000000000000142</c:v>
                </c:pt>
                <c:pt idx="291">
                  <c:v>29.100000000000144</c:v>
                </c:pt>
                <c:pt idx="292">
                  <c:v>29.200000000000145</c:v>
                </c:pt>
                <c:pt idx="293">
                  <c:v>29.300000000000146</c:v>
                </c:pt>
                <c:pt idx="294">
                  <c:v>29.400000000000148</c:v>
                </c:pt>
                <c:pt idx="295">
                  <c:v>29.500000000000149</c:v>
                </c:pt>
                <c:pt idx="296">
                  <c:v>29.600000000000151</c:v>
                </c:pt>
                <c:pt idx="297">
                  <c:v>29.700000000000152</c:v>
                </c:pt>
                <c:pt idx="298">
                  <c:v>29.800000000000153</c:v>
                </c:pt>
                <c:pt idx="299">
                  <c:v>29.900000000000155</c:v>
                </c:pt>
                <c:pt idx="300">
                  <c:v>30.000000000000156</c:v>
                </c:pt>
                <c:pt idx="301">
                  <c:v>30.100000000000158</c:v>
                </c:pt>
                <c:pt idx="302">
                  <c:v>30.200000000000159</c:v>
                </c:pt>
                <c:pt idx="303">
                  <c:v>30.300000000000161</c:v>
                </c:pt>
                <c:pt idx="304">
                  <c:v>30.400000000000162</c:v>
                </c:pt>
                <c:pt idx="305">
                  <c:v>30.500000000000163</c:v>
                </c:pt>
                <c:pt idx="306">
                  <c:v>30.600000000000165</c:v>
                </c:pt>
                <c:pt idx="307">
                  <c:v>30.700000000000166</c:v>
                </c:pt>
                <c:pt idx="308">
                  <c:v>30.800000000000168</c:v>
                </c:pt>
                <c:pt idx="309">
                  <c:v>30.900000000000169</c:v>
                </c:pt>
                <c:pt idx="310">
                  <c:v>31.000000000000171</c:v>
                </c:pt>
                <c:pt idx="311">
                  <c:v>31.100000000000172</c:v>
                </c:pt>
                <c:pt idx="312">
                  <c:v>31.200000000000173</c:v>
                </c:pt>
                <c:pt idx="313">
                  <c:v>31.300000000000175</c:v>
                </c:pt>
                <c:pt idx="314">
                  <c:v>31.400000000000176</c:v>
                </c:pt>
                <c:pt idx="315">
                  <c:v>31.500000000000178</c:v>
                </c:pt>
                <c:pt idx="316">
                  <c:v>31.600000000000179</c:v>
                </c:pt>
                <c:pt idx="317">
                  <c:v>31.70000000000018</c:v>
                </c:pt>
                <c:pt idx="318">
                  <c:v>31.800000000000182</c:v>
                </c:pt>
                <c:pt idx="319">
                  <c:v>31.900000000000183</c:v>
                </c:pt>
                <c:pt idx="320">
                  <c:v>32.000000000000185</c:v>
                </c:pt>
                <c:pt idx="321">
                  <c:v>32.100000000000186</c:v>
                </c:pt>
                <c:pt idx="322">
                  <c:v>32.200000000000188</c:v>
                </c:pt>
                <c:pt idx="323">
                  <c:v>32.300000000000189</c:v>
                </c:pt>
                <c:pt idx="324">
                  <c:v>32.40000000000019</c:v>
                </c:pt>
                <c:pt idx="325">
                  <c:v>32.500000000000192</c:v>
                </c:pt>
                <c:pt idx="326">
                  <c:v>32.600000000000193</c:v>
                </c:pt>
                <c:pt idx="327">
                  <c:v>32.700000000000195</c:v>
                </c:pt>
                <c:pt idx="328">
                  <c:v>32.800000000000196</c:v>
                </c:pt>
                <c:pt idx="329">
                  <c:v>32.900000000000198</c:v>
                </c:pt>
                <c:pt idx="330">
                  <c:v>33.000000000000199</c:v>
                </c:pt>
                <c:pt idx="331">
                  <c:v>33.1000000000002</c:v>
                </c:pt>
                <c:pt idx="332">
                  <c:v>33.200000000000202</c:v>
                </c:pt>
                <c:pt idx="333">
                  <c:v>33.300000000000203</c:v>
                </c:pt>
                <c:pt idx="334">
                  <c:v>33.400000000000205</c:v>
                </c:pt>
                <c:pt idx="335">
                  <c:v>33.500000000000206</c:v>
                </c:pt>
                <c:pt idx="336">
                  <c:v>33.600000000000207</c:v>
                </c:pt>
                <c:pt idx="337">
                  <c:v>33.700000000000209</c:v>
                </c:pt>
                <c:pt idx="338">
                  <c:v>33.80000000000021</c:v>
                </c:pt>
                <c:pt idx="339">
                  <c:v>33.900000000000212</c:v>
                </c:pt>
                <c:pt idx="340">
                  <c:v>34.000000000000213</c:v>
                </c:pt>
                <c:pt idx="341">
                  <c:v>34.100000000000215</c:v>
                </c:pt>
                <c:pt idx="342">
                  <c:v>34.200000000000216</c:v>
                </c:pt>
                <c:pt idx="343">
                  <c:v>34.300000000000217</c:v>
                </c:pt>
                <c:pt idx="344">
                  <c:v>34.400000000000219</c:v>
                </c:pt>
                <c:pt idx="345">
                  <c:v>34.50000000000022</c:v>
                </c:pt>
                <c:pt idx="346">
                  <c:v>34.600000000000222</c:v>
                </c:pt>
                <c:pt idx="347">
                  <c:v>34.700000000000223</c:v>
                </c:pt>
                <c:pt idx="348">
                  <c:v>34.800000000000225</c:v>
                </c:pt>
                <c:pt idx="349">
                  <c:v>34.900000000000226</c:v>
                </c:pt>
                <c:pt idx="350">
                  <c:v>35.000000000000227</c:v>
                </c:pt>
                <c:pt idx="351">
                  <c:v>35.100000000000229</c:v>
                </c:pt>
                <c:pt idx="352">
                  <c:v>35.20000000000023</c:v>
                </c:pt>
                <c:pt idx="353">
                  <c:v>35.300000000000232</c:v>
                </c:pt>
                <c:pt idx="354">
                  <c:v>35.400000000000233</c:v>
                </c:pt>
                <c:pt idx="355">
                  <c:v>35.500000000000234</c:v>
                </c:pt>
                <c:pt idx="356">
                  <c:v>35.600000000000236</c:v>
                </c:pt>
                <c:pt idx="357">
                  <c:v>35.700000000000237</c:v>
                </c:pt>
                <c:pt idx="358">
                  <c:v>35.800000000000239</c:v>
                </c:pt>
                <c:pt idx="359">
                  <c:v>35.90000000000024</c:v>
                </c:pt>
                <c:pt idx="360">
                  <c:v>36.000000000000242</c:v>
                </c:pt>
                <c:pt idx="361">
                  <c:v>36.100000000000243</c:v>
                </c:pt>
                <c:pt idx="362">
                  <c:v>36.200000000000244</c:v>
                </c:pt>
                <c:pt idx="363">
                  <c:v>36.300000000000246</c:v>
                </c:pt>
                <c:pt idx="364">
                  <c:v>36.400000000000247</c:v>
                </c:pt>
                <c:pt idx="365">
                  <c:v>36.500000000000249</c:v>
                </c:pt>
                <c:pt idx="366">
                  <c:v>36.60000000000025</c:v>
                </c:pt>
                <c:pt idx="367">
                  <c:v>36.700000000000252</c:v>
                </c:pt>
                <c:pt idx="368">
                  <c:v>36.800000000000253</c:v>
                </c:pt>
                <c:pt idx="369">
                  <c:v>36.900000000000254</c:v>
                </c:pt>
                <c:pt idx="370">
                  <c:v>37.000000000000256</c:v>
                </c:pt>
                <c:pt idx="371">
                  <c:v>37.100000000000257</c:v>
                </c:pt>
                <c:pt idx="372">
                  <c:v>37.200000000000259</c:v>
                </c:pt>
                <c:pt idx="373">
                  <c:v>37.30000000000026</c:v>
                </c:pt>
                <c:pt idx="374">
                  <c:v>37.400000000000261</c:v>
                </c:pt>
                <c:pt idx="375">
                  <c:v>37.500000000000263</c:v>
                </c:pt>
                <c:pt idx="376">
                  <c:v>37.600000000000264</c:v>
                </c:pt>
                <c:pt idx="377">
                  <c:v>37.700000000000266</c:v>
                </c:pt>
                <c:pt idx="378">
                  <c:v>37.800000000000267</c:v>
                </c:pt>
                <c:pt idx="379">
                  <c:v>37.900000000000269</c:v>
                </c:pt>
                <c:pt idx="380">
                  <c:v>38.00000000000027</c:v>
                </c:pt>
                <c:pt idx="381">
                  <c:v>38.100000000000271</c:v>
                </c:pt>
                <c:pt idx="382">
                  <c:v>38.200000000000273</c:v>
                </c:pt>
                <c:pt idx="383">
                  <c:v>38.300000000000274</c:v>
                </c:pt>
                <c:pt idx="384">
                  <c:v>38.400000000000276</c:v>
                </c:pt>
                <c:pt idx="385">
                  <c:v>38.500000000000277</c:v>
                </c:pt>
                <c:pt idx="386">
                  <c:v>38.600000000000279</c:v>
                </c:pt>
                <c:pt idx="387">
                  <c:v>38.70000000000028</c:v>
                </c:pt>
                <c:pt idx="388">
                  <c:v>38.800000000000281</c:v>
                </c:pt>
                <c:pt idx="389">
                  <c:v>38.900000000000283</c:v>
                </c:pt>
                <c:pt idx="390">
                  <c:v>39.000000000000284</c:v>
                </c:pt>
                <c:pt idx="391">
                  <c:v>39.100000000000286</c:v>
                </c:pt>
                <c:pt idx="392">
                  <c:v>39.200000000000287</c:v>
                </c:pt>
                <c:pt idx="393">
                  <c:v>39.300000000000288</c:v>
                </c:pt>
                <c:pt idx="394">
                  <c:v>39.40000000000029</c:v>
                </c:pt>
                <c:pt idx="395">
                  <c:v>39.500000000000291</c:v>
                </c:pt>
                <c:pt idx="396">
                  <c:v>39.600000000000293</c:v>
                </c:pt>
                <c:pt idx="397">
                  <c:v>39.700000000000294</c:v>
                </c:pt>
                <c:pt idx="398">
                  <c:v>39.800000000000296</c:v>
                </c:pt>
                <c:pt idx="399">
                  <c:v>39.900000000000297</c:v>
                </c:pt>
                <c:pt idx="400">
                  <c:v>40.000000000000298</c:v>
                </c:pt>
                <c:pt idx="401">
                  <c:v>40.1000000000003</c:v>
                </c:pt>
                <c:pt idx="402">
                  <c:v>40.200000000000301</c:v>
                </c:pt>
                <c:pt idx="403">
                  <c:v>40.300000000000303</c:v>
                </c:pt>
                <c:pt idx="404">
                  <c:v>40.400000000000304</c:v>
                </c:pt>
                <c:pt idx="405">
                  <c:v>40.500000000000306</c:v>
                </c:pt>
                <c:pt idx="406">
                  <c:v>40.600000000000307</c:v>
                </c:pt>
                <c:pt idx="407">
                  <c:v>40.700000000000308</c:v>
                </c:pt>
                <c:pt idx="408">
                  <c:v>40.80000000000031</c:v>
                </c:pt>
                <c:pt idx="409">
                  <c:v>40.900000000000311</c:v>
                </c:pt>
                <c:pt idx="410">
                  <c:v>41.000000000000313</c:v>
                </c:pt>
                <c:pt idx="411">
                  <c:v>41.100000000000314</c:v>
                </c:pt>
                <c:pt idx="412">
                  <c:v>41.200000000000315</c:v>
                </c:pt>
                <c:pt idx="413">
                  <c:v>41.300000000000317</c:v>
                </c:pt>
                <c:pt idx="414">
                  <c:v>41.400000000000318</c:v>
                </c:pt>
                <c:pt idx="415">
                  <c:v>41.50000000000032</c:v>
                </c:pt>
                <c:pt idx="416">
                  <c:v>41.600000000000321</c:v>
                </c:pt>
                <c:pt idx="417">
                  <c:v>41.700000000000323</c:v>
                </c:pt>
                <c:pt idx="418">
                  <c:v>41.800000000000324</c:v>
                </c:pt>
                <c:pt idx="419">
                  <c:v>41.900000000000325</c:v>
                </c:pt>
                <c:pt idx="420">
                  <c:v>42.000000000000327</c:v>
                </c:pt>
                <c:pt idx="421">
                  <c:v>42.100000000000328</c:v>
                </c:pt>
                <c:pt idx="422">
                  <c:v>42.20000000000033</c:v>
                </c:pt>
                <c:pt idx="423">
                  <c:v>42.300000000000331</c:v>
                </c:pt>
                <c:pt idx="424">
                  <c:v>42.400000000000333</c:v>
                </c:pt>
                <c:pt idx="425">
                  <c:v>42.500000000000334</c:v>
                </c:pt>
                <c:pt idx="426">
                  <c:v>42.600000000000335</c:v>
                </c:pt>
                <c:pt idx="427">
                  <c:v>42.700000000000337</c:v>
                </c:pt>
                <c:pt idx="428">
                  <c:v>42.800000000000338</c:v>
                </c:pt>
                <c:pt idx="429">
                  <c:v>42.90000000000034</c:v>
                </c:pt>
                <c:pt idx="430">
                  <c:v>43.000000000000341</c:v>
                </c:pt>
                <c:pt idx="431">
                  <c:v>43.100000000000342</c:v>
                </c:pt>
                <c:pt idx="432">
                  <c:v>43.200000000000344</c:v>
                </c:pt>
                <c:pt idx="433">
                  <c:v>43.300000000000345</c:v>
                </c:pt>
                <c:pt idx="434">
                  <c:v>43.400000000000347</c:v>
                </c:pt>
                <c:pt idx="435">
                  <c:v>43.500000000000348</c:v>
                </c:pt>
                <c:pt idx="436">
                  <c:v>43.60000000000035</c:v>
                </c:pt>
                <c:pt idx="437">
                  <c:v>43.700000000000351</c:v>
                </c:pt>
                <c:pt idx="438">
                  <c:v>43.800000000000352</c:v>
                </c:pt>
                <c:pt idx="439">
                  <c:v>43.900000000000354</c:v>
                </c:pt>
                <c:pt idx="440">
                  <c:v>44.000000000000355</c:v>
                </c:pt>
                <c:pt idx="441">
                  <c:v>44.100000000000357</c:v>
                </c:pt>
                <c:pt idx="442">
                  <c:v>44.200000000000358</c:v>
                </c:pt>
                <c:pt idx="443">
                  <c:v>44.30000000000036</c:v>
                </c:pt>
                <c:pt idx="444">
                  <c:v>44.400000000000361</c:v>
                </c:pt>
                <c:pt idx="445">
                  <c:v>44.500000000000362</c:v>
                </c:pt>
                <c:pt idx="446">
                  <c:v>44.600000000000364</c:v>
                </c:pt>
                <c:pt idx="447">
                  <c:v>44.700000000000365</c:v>
                </c:pt>
                <c:pt idx="448">
                  <c:v>44.800000000000367</c:v>
                </c:pt>
                <c:pt idx="449">
                  <c:v>44.900000000000368</c:v>
                </c:pt>
                <c:pt idx="450">
                  <c:v>45.000000000000369</c:v>
                </c:pt>
                <c:pt idx="451">
                  <c:v>45.100000000000371</c:v>
                </c:pt>
                <c:pt idx="452">
                  <c:v>45.200000000000372</c:v>
                </c:pt>
                <c:pt idx="453">
                  <c:v>45.300000000000374</c:v>
                </c:pt>
                <c:pt idx="454">
                  <c:v>45.400000000000375</c:v>
                </c:pt>
                <c:pt idx="455">
                  <c:v>45.500000000000377</c:v>
                </c:pt>
                <c:pt idx="456">
                  <c:v>45.600000000000378</c:v>
                </c:pt>
                <c:pt idx="457">
                  <c:v>45.700000000000379</c:v>
                </c:pt>
                <c:pt idx="458">
                  <c:v>45.800000000000381</c:v>
                </c:pt>
                <c:pt idx="459">
                  <c:v>45.900000000000382</c:v>
                </c:pt>
                <c:pt idx="460">
                  <c:v>46.000000000000384</c:v>
                </c:pt>
                <c:pt idx="461">
                  <c:v>46.100000000000385</c:v>
                </c:pt>
                <c:pt idx="462">
                  <c:v>46.200000000000387</c:v>
                </c:pt>
                <c:pt idx="463">
                  <c:v>46.300000000000388</c:v>
                </c:pt>
                <c:pt idx="464">
                  <c:v>46.400000000000389</c:v>
                </c:pt>
                <c:pt idx="465">
                  <c:v>46.500000000000391</c:v>
                </c:pt>
                <c:pt idx="466">
                  <c:v>46.600000000000392</c:v>
                </c:pt>
                <c:pt idx="467">
                  <c:v>46.700000000000394</c:v>
                </c:pt>
                <c:pt idx="468">
                  <c:v>46.800000000000395</c:v>
                </c:pt>
                <c:pt idx="469">
                  <c:v>46.900000000000396</c:v>
                </c:pt>
                <c:pt idx="470">
                  <c:v>47.000000000000398</c:v>
                </c:pt>
                <c:pt idx="471">
                  <c:v>47.100000000000399</c:v>
                </c:pt>
                <c:pt idx="472">
                  <c:v>47.200000000000401</c:v>
                </c:pt>
                <c:pt idx="473">
                  <c:v>47.300000000000402</c:v>
                </c:pt>
                <c:pt idx="474">
                  <c:v>47.400000000000404</c:v>
                </c:pt>
                <c:pt idx="475">
                  <c:v>47.500000000000405</c:v>
                </c:pt>
                <c:pt idx="476">
                  <c:v>47.600000000000406</c:v>
                </c:pt>
                <c:pt idx="477">
                  <c:v>47.700000000000408</c:v>
                </c:pt>
                <c:pt idx="478">
                  <c:v>47.800000000000409</c:v>
                </c:pt>
                <c:pt idx="479">
                  <c:v>47.900000000000411</c:v>
                </c:pt>
                <c:pt idx="480">
                  <c:v>48.000000000000412</c:v>
                </c:pt>
                <c:pt idx="481">
                  <c:v>48.100000000000414</c:v>
                </c:pt>
                <c:pt idx="482">
                  <c:v>48.200000000000415</c:v>
                </c:pt>
                <c:pt idx="483">
                  <c:v>48.300000000000416</c:v>
                </c:pt>
                <c:pt idx="484">
                  <c:v>48.400000000000418</c:v>
                </c:pt>
                <c:pt idx="485">
                  <c:v>48.500000000000419</c:v>
                </c:pt>
                <c:pt idx="486">
                  <c:v>48.600000000000421</c:v>
                </c:pt>
                <c:pt idx="487">
                  <c:v>48.700000000000422</c:v>
                </c:pt>
                <c:pt idx="488">
                  <c:v>48.800000000000423</c:v>
                </c:pt>
                <c:pt idx="489">
                  <c:v>48.900000000000425</c:v>
                </c:pt>
                <c:pt idx="490">
                  <c:v>49.000000000000426</c:v>
                </c:pt>
                <c:pt idx="491">
                  <c:v>49.100000000000428</c:v>
                </c:pt>
                <c:pt idx="492">
                  <c:v>49.200000000000429</c:v>
                </c:pt>
                <c:pt idx="493">
                  <c:v>49.300000000000431</c:v>
                </c:pt>
                <c:pt idx="494">
                  <c:v>49.400000000000432</c:v>
                </c:pt>
                <c:pt idx="495">
                  <c:v>49.500000000000433</c:v>
                </c:pt>
                <c:pt idx="496">
                  <c:v>49.600000000000435</c:v>
                </c:pt>
                <c:pt idx="497">
                  <c:v>49.700000000000436</c:v>
                </c:pt>
                <c:pt idx="498">
                  <c:v>49.800000000000438</c:v>
                </c:pt>
                <c:pt idx="499">
                  <c:v>49.900000000000439</c:v>
                </c:pt>
                <c:pt idx="500">
                  <c:v>50.000000000000441</c:v>
                </c:pt>
                <c:pt idx="501">
                  <c:v>50.100000000000442</c:v>
                </c:pt>
                <c:pt idx="502">
                  <c:v>50.200000000000443</c:v>
                </c:pt>
                <c:pt idx="503">
                  <c:v>50.300000000000445</c:v>
                </c:pt>
                <c:pt idx="504">
                  <c:v>50.400000000000446</c:v>
                </c:pt>
                <c:pt idx="505">
                  <c:v>50.500000000000448</c:v>
                </c:pt>
                <c:pt idx="506">
                  <c:v>50.600000000000449</c:v>
                </c:pt>
                <c:pt idx="507">
                  <c:v>50.70000000000045</c:v>
                </c:pt>
                <c:pt idx="508">
                  <c:v>50.800000000000452</c:v>
                </c:pt>
                <c:pt idx="509">
                  <c:v>50.900000000000453</c:v>
                </c:pt>
                <c:pt idx="510">
                  <c:v>51.000000000000455</c:v>
                </c:pt>
                <c:pt idx="511">
                  <c:v>51.100000000000456</c:v>
                </c:pt>
                <c:pt idx="512">
                  <c:v>51.200000000000458</c:v>
                </c:pt>
                <c:pt idx="513">
                  <c:v>51.300000000000459</c:v>
                </c:pt>
                <c:pt idx="514">
                  <c:v>51.40000000000046</c:v>
                </c:pt>
                <c:pt idx="515">
                  <c:v>51.500000000000462</c:v>
                </c:pt>
                <c:pt idx="516">
                  <c:v>51.600000000000463</c:v>
                </c:pt>
                <c:pt idx="517">
                  <c:v>51.700000000000465</c:v>
                </c:pt>
                <c:pt idx="518">
                  <c:v>51.800000000000466</c:v>
                </c:pt>
                <c:pt idx="519">
                  <c:v>51.900000000000468</c:v>
                </c:pt>
                <c:pt idx="520">
                  <c:v>52.000000000000469</c:v>
                </c:pt>
                <c:pt idx="521">
                  <c:v>52.10000000000047</c:v>
                </c:pt>
                <c:pt idx="522">
                  <c:v>52.200000000000472</c:v>
                </c:pt>
                <c:pt idx="523">
                  <c:v>52.300000000000473</c:v>
                </c:pt>
                <c:pt idx="524">
                  <c:v>52.400000000000475</c:v>
                </c:pt>
                <c:pt idx="525">
                  <c:v>52.500000000000476</c:v>
                </c:pt>
                <c:pt idx="526">
                  <c:v>52.600000000000477</c:v>
                </c:pt>
                <c:pt idx="527">
                  <c:v>52.700000000000479</c:v>
                </c:pt>
                <c:pt idx="528">
                  <c:v>52.80000000000048</c:v>
                </c:pt>
                <c:pt idx="529">
                  <c:v>52.900000000000482</c:v>
                </c:pt>
                <c:pt idx="530">
                  <c:v>53.000000000000483</c:v>
                </c:pt>
                <c:pt idx="531">
                  <c:v>53.100000000000485</c:v>
                </c:pt>
                <c:pt idx="532">
                  <c:v>53.200000000000486</c:v>
                </c:pt>
                <c:pt idx="533">
                  <c:v>53.300000000000487</c:v>
                </c:pt>
                <c:pt idx="534">
                  <c:v>53.400000000000489</c:v>
                </c:pt>
                <c:pt idx="535">
                  <c:v>53.50000000000049</c:v>
                </c:pt>
                <c:pt idx="536">
                  <c:v>53.600000000000492</c:v>
                </c:pt>
                <c:pt idx="537">
                  <c:v>53.700000000000493</c:v>
                </c:pt>
                <c:pt idx="538">
                  <c:v>53.800000000000495</c:v>
                </c:pt>
                <c:pt idx="539">
                  <c:v>53.900000000000496</c:v>
                </c:pt>
                <c:pt idx="540">
                  <c:v>54.000000000000497</c:v>
                </c:pt>
                <c:pt idx="541">
                  <c:v>54.100000000000499</c:v>
                </c:pt>
                <c:pt idx="542">
                  <c:v>54.2000000000005</c:v>
                </c:pt>
                <c:pt idx="543">
                  <c:v>54.300000000000502</c:v>
                </c:pt>
                <c:pt idx="544">
                  <c:v>54.400000000000503</c:v>
                </c:pt>
                <c:pt idx="545">
                  <c:v>54.500000000000504</c:v>
                </c:pt>
                <c:pt idx="546">
                  <c:v>54.600000000000506</c:v>
                </c:pt>
                <c:pt idx="547">
                  <c:v>54.700000000000507</c:v>
                </c:pt>
                <c:pt idx="548">
                  <c:v>54.800000000000509</c:v>
                </c:pt>
                <c:pt idx="549">
                  <c:v>54.90000000000051</c:v>
                </c:pt>
                <c:pt idx="550">
                  <c:v>55.000000000000512</c:v>
                </c:pt>
                <c:pt idx="551">
                  <c:v>55.100000000000513</c:v>
                </c:pt>
                <c:pt idx="552">
                  <c:v>55.200000000000514</c:v>
                </c:pt>
                <c:pt idx="553">
                  <c:v>55.300000000000516</c:v>
                </c:pt>
                <c:pt idx="554">
                  <c:v>55.400000000000517</c:v>
                </c:pt>
                <c:pt idx="555">
                  <c:v>55.500000000000519</c:v>
                </c:pt>
                <c:pt idx="556">
                  <c:v>55.60000000000052</c:v>
                </c:pt>
                <c:pt idx="557">
                  <c:v>55.700000000000522</c:v>
                </c:pt>
                <c:pt idx="558">
                  <c:v>55.800000000000523</c:v>
                </c:pt>
                <c:pt idx="559">
                  <c:v>55.900000000000524</c:v>
                </c:pt>
                <c:pt idx="560">
                  <c:v>56.000000000000526</c:v>
                </c:pt>
                <c:pt idx="561">
                  <c:v>56.100000000000527</c:v>
                </c:pt>
                <c:pt idx="562">
                  <c:v>56.200000000000529</c:v>
                </c:pt>
                <c:pt idx="563">
                  <c:v>56.30000000000053</c:v>
                </c:pt>
                <c:pt idx="564">
                  <c:v>56.400000000000531</c:v>
                </c:pt>
                <c:pt idx="565">
                  <c:v>56.500000000000533</c:v>
                </c:pt>
                <c:pt idx="566">
                  <c:v>56.600000000000534</c:v>
                </c:pt>
                <c:pt idx="567">
                  <c:v>56.700000000000536</c:v>
                </c:pt>
                <c:pt idx="568">
                  <c:v>56.800000000000537</c:v>
                </c:pt>
                <c:pt idx="569">
                  <c:v>56.900000000000539</c:v>
                </c:pt>
                <c:pt idx="570">
                  <c:v>57.00000000000054</c:v>
                </c:pt>
                <c:pt idx="571">
                  <c:v>57.100000000000541</c:v>
                </c:pt>
                <c:pt idx="572">
                  <c:v>57.200000000000543</c:v>
                </c:pt>
                <c:pt idx="573">
                  <c:v>57.300000000000544</c:v>
                </c:pt>
                <c:pt idx="574">
                  <c:v>57.400000000000546</c:v>
                </c:pt>
                <c:pt idx="575">
                  <c:v>57.500000000000547</c:v>
                </c:pt>
                <c:pt idx="576">
                  <c:v>57.600000000000549</c:v>
                </c:pt>
                <c:pt idx="577">
                  <c:v>57.70000000000055</c:v>
                </c:pt>
                <c:pt idx="578">
                  <c:v>57.800000000000551</c:v>
                </c:pt>
                <c:pt idx="579">
                  <c:v>57.900000000000553</c:v>
                </c:pt>
                <c:pt idx="580">
                  <c:v>58.000000000000554</c:v>
                </c:pt>
                <c:pt idx="581">
                  <c:v>58.100000000000556</c:v>
                </c:pt>
                <c:pt idx="582">
                  <c:v>58.200000000000557</c:v>
                </c:pt>
                <c:pt idx="583">
                  <c:v>58.300000000000558</c:v>
                </c:pt>
                <c:pt idx="584">
                  <c:v>58.40000000000056</c:v>
                </c:pt>
                <c:pt idx="585">
                  <c:v>58.500000000000561</c:v>
                </c:pt>
                <c:pt idx="586">
                  <c:v>58.600000000000563</c:v>
                </c:pt>
                <c:pt idx="587">
                  <c:v>58.700000000000564</c:v>
                </c:pt>
                <c:pt idx="588">
                  <c:v>58.800000000000566</c:v>
                </c:pt>
                <c:pt idx="589">
                  <c:v>58.900000000000567</c:v>
                </c:pt>
                <c:pt idx="590">
                  <c:v>59.000000000000568</c:v>
                </c:pt>
                <c:pt idx="591">
                  <c:v>59.10000000000057</c:v>
                </c:pt>
                <c:pt idx="592">
                  <c:v>59.200000000000571</c:v>
                </c:pt>
                <c:pt idx="593">
                  <c:v>59.300000000000573</c:v>
                </c:pt>
                <c:pt idx="594">
                  <c:v>59.400000000000574</c:v>
                </c:pt>
                <c:pt idx="595">
                  <c:v>59.500000000000576</c:v>
                </c:pt>
                <c:pt idx="596">
                  <c:v>59.600000000000577</c:v>
                </c:pt>
                <c:pt idx="597">
                  <c:v>59.700000000000578</c:v>
                </c:pt>
                <c:pt idx="598">
                  <c:v>59.80000000000058</c:v>
                </c:pt>
                <c:pt idx="599">
                  <c:v>59.900000000000581</c:v>
                </c:pt>
                <c:pt idx="600">
                  <c:v>60.000000000000583</c:v>
                </c:pt>
                <c:pt idx="601">
                  <c:v>60.100000000000584</c:v>
                </c:pt>
                <c:pt idx="602">
                  <c:v>60.200000000000585</c:v>
                </c:pt>
                <c:pt idx="603">
                  <c:v>60.300000000000587</c:v>
                </c:pt>
                <c:pt idx="604">
                  <c:v>60.400000000000588</c:v>
                </c:pt>
                <c:pt idx="605">
                  <c:v>60.50000000000059</c:v>
                </c:pt>
                <c:pt idx="606">
                  <c:v>60.600000000000591</c:v>
                </c:pt>
                <c:pt idx="607">
                  <c:v>60.700000000000593</c:v>
                </c:pt>
                <c:pt idx="608">
                  <c:v>60.800000000000594</c:v>
                </c:pt>
                <c:pt idx="609">
                  <c:v>60.900000000000595</c:v>
                </c:pt>
                <c:pt idx="610">
                  <c:v>61.000000000000597</c:v>
                </c:pt>
                <c:pt idx="611">
                  <c:v>61.100000000000598</c:v>
                </c:pt>
                <c:pt idx="612">
                  <c:v>61.2000000000006</c:v>
                </c:pt>
                <c:pt idx="613">
                  <c:v>61.300000000000601</c:v>
                </c:pt>
                <c:pt idx="614">
                  <c:v>61.400000000000603</c:v>
                </c:pt>
                <c:pt idx="615">
                  <c:v>61.500000000000604</c:v>
                </c:pt>
                <c:pt idx="616">
                  <c:v>61.600000000000605</c:v>
                </c:pt>
                <c:pt idx="617">
                  <c:v>61.700000000000607</c:v>
                </c:pt>
                <c:pt idx="618">
                  <c:v>61.800000000000608</c:v>
                </c:pt>
                <c:pt idx="619">
                  <c:v>61.90000000000061</c:v>
                </c:pt>
                <c:pt idx="620">
                  <c:v>62.000000000000611</c:v>
                </c:pt>
                <c:pt idx="621">
                  <c:v>62.100000000000612</c:v>
                </c:pt>
                <c:pt idx="622">
                  <c:v>62.200000000000614</c:v>
                </c:pt>
                <c:pt idx="623">
                  <c:v>62.300000000000615</c:v>
                </c:pt>
                <c:pt idx="624">
                  <c:v>62.400000000000617</c:v>
                </c:pt>
                <c:pt idx="625">
                  <c:v>62.500000000000618</c:v>
                </c:pt>
                <c:pt idx="626">
                  <c:v>62.60000000000062</c:v>
                </c:pt>
                <c:pt idx="627">
                  <c:v>62.700000000000621</c:v>
                </c:pt>
                <c:pt idx="628">
                  <c:v>62.800000000000622</c:v>
                </c:pt>
                <c:pt idx="629">
                  <c:v>62.900000000000624</c:v>
                </c:pt>
                <c:pt idx="630">
                  <c:v>63.000000000000625</c:v>
                </c:pt>
                <c:pt idx="631">
                  <c:v>63.100000000000627</c:v>
                </c:pt>
                <c:pt idx="632">
                  <c:v>63.200000000000628</c:v>
                </c:pt>
                <c:pt idx="633">
                  <c:v>63.30000000000063</c:v>
                </c:pt>
                <c:pt idx="634">
                  <c:v>63.400000000000631</c:v>
                </c:pt>
                <c:pt idx="635">
                  <c:v>63.500000000000632</c:v>
                </c:pt>
                <c:pt idx="636">
                  <c:v>63.600000000000634</c:v>
                </c:pt>
                <c:pt idx="637">
                  <c:v>63.700000000000635</c:v>
                </c:pt>
                <c:pt idx="638">
                  <c:v>63.800000000000637</c:v>
                </c:pt>
                <c:pt idx="639">
                  <c:v>63.900000000000638</c:v>
                </c:pt>
                <c:pt idx="640">
                  <c:v>64.000000000000639</c:v>
                </c:pt>
                <c:pt idx="641">
                  <c:v>64.100000000000634</c:v>
                </c:pt>
                <c:pt idx="642">
                  <c:v>64.200000000000628</c:v>
                </c:pt>
                <c:pt idx="643">
                  <c:v>64.300000000000622</c:v>
                </c:pt>
                <c:pt idx="644">
                  <c:v>64.400000000000617</c:v>
                </c:pt>
                <c:pt idx="645">
                  <c:v>64.500000000000611</c:v>
                </c:pt>
                <c:pt idx="646">
                  <c:v>64.600000000000605</c:v>
                </c:pt>
                <c:pt idx="647">
                  <c:v>64.7000000000006</c:v>
                </c:pt>
                <c:pt idx="648">
                  <c:v>64.800000000000594</c:v>
                </c:pt>
                <c:pt idx="649">
                  <c:v>64.900000000000588</c:v>
                </c:pt>
                <c:pt idx="650">
                  <c:v>65.000000000000583</c:v>
                </c:pt>
                <c:pt idx="651">
                  <c:v>65.100000000000577</c:v>
                </c:pt>
                <c:pt idx="652">
                  <c:v>65.200000000000571</c:v>
                </c:pt>
                <c:pt idx="653">
                  <c:v>65.300000000000566</c:v>
                </c:pt>
                <c:pt idx="654">
                  <c:v>65.40000000000056</c:v>
                </c:pt>
                <c:pt idx="655">
                  <c:v>65.500000000000554</c:v>
                </c:pt>
                <c:pt idx="656">
                  <c:v>65.600000000000549</c:v>
                </c:pt>
                <c:pt idx="657">
                  <c:v>65.700000000000543</c:v>
                </c:pt>
                <c:pt idx="658">
                  <c:v>65.800000000000537</c:v>
                </c:pt>
                <c:pt idx="659">
                  <c:v>65.900000000000531</c:v>
                </c:pt>
                <c:pt idx="660">
                  <c:v>66.000000000000526</c:v>
                </c:pt>
                <c:pt idx="661">
                  <c:v>66.10000000000052</c:v>
                </c:pt>
                <c:pt idx="662">
                  <c:v>66.200000000000514</c:v>
                </c:pt>
                <c:pt idx="663">
                  <c:v>66.300000000000509</c:v>
                </c:pt>
                <c:pt idx="664">
                  <c:v>66.400000000000503</c:v>
                </c:pt>
                <c:pt idx="665">
                  <c:v>66.500000000000497</c:v>
                </c:pt>
                <c:pt idx="666">
                  <c:v>66.600000000000492</c:v>
                </c:pt>
                <c:pt idx="667">
                  <c:v>66.700000000000486</c:v>
                </c:pt>
                <c:pt idx="668">
                  <c:v>66.80000000000048</c:v>
                </c:pt>
                <c:pt idx="669">
                  <c:v>66.900000000000475</c:v>
                </c:pt>
                <c:pt idx="670">
                  <c:v>67.000000000000469</c:v>
                </c:pt>
                <c:pt idx="671">
                  <c:v>67.100000000000463</c:v>
                </c:pt>
                <c:pt idx="672">
                  <c:v>67.200000000000458</c:v>
                </c:pt>
                <c:pt idx="673">
                  <c:v>67.300000000000452</c:v>
                </c:pt>
                <c:pt idx="674">
                  <c:v>67.400000000000446</c:v>
                </c:pt>
                <c:pt idx="675">
                  <c:v>67.500000000000441</c:v>
                </c:pt>
                <c:pt idx="676">
                  <c:v>67.600000000000435</c:v>
                </c:pt>
                <c:pt idx="677">
                  <c:v>67.700000000000429</c:v>
                </c:pt>
                <c:pt idx="678">
                  <c:v>67.800000000000423</c:v>
                </c:pt>
                <c:pt idx="679">
                  <c:v>67.900000000000418</c:v>
                </c:pt>
                <c:pt idx="680">
                  <c:v>68.000000000000412</c:v>
                </c:pt>
                <c:pt idx="681">
                  <c:v>68.100000000000406</c:v>
                </c:pt>
                <c:pt idx="682">
                  <c:v>68.200000000000401</c:v>
                </c:pt>
                <c:pt idx="683">
                  <c:v>68.300000000000395</c:v>
                </c:pt>
                <c:pt idx="684">
                  <c:v>68.400000000000389</c:v>
                </c:pt>
                <c:pt idx="685">
                  <c:v>68.500000000000384</c:v>
                </c:pt>
                <c:pt idx="686">
                  <c:v>68.600000000000378</c:v>
                </c:pt>
                <c:pt idx="687">
                  <c:v>68.700000000000372</c:v>
                </c:pt>
                <c:pt idx="688">
                  <c:v>68.800000000000367</c:v>
                </c:pt>
                <c:pt idx="689">
                  <c:v>68.900000000000361</c:v>
                </c:pt>
                <c:pt idx="690">
                  <c:v>69.000000000000355</c:v>
                </c:pt>
                <c:pt idx="691">
                  <c:v>69.10000000000035</c:v>
                </c:pt>
                <c:pt idx="692">
                  <c:v>69.200000000000344</c:v>
                </c:pt>
                <c:pt idx="693">
                  <c:v>69.300000000000338</c:v>
                </c:pt>
                <c:pt idx="694">
                  <c:v>69.400000000000333</c:v>
                </c:pt>
                <c:pt idx="695">
                  <c:v>69.500000000000327</c:v>
                </c:pt>
                <c:pt idx="696">
                  <c:v>69.600000000000321</c:v>
                </c:pt>
                <c:pt idx="697">
                  <c:v>69.700000000000315</c:v>
                </c:pt>
                <c:pt idx="698">
                  <c:v>69.80000000000031</c:v>
                </c:pt>
                <c:pt idx="699">
                  <c:v>69.900000000000304</c:v>
                </c:pt>
                <c:pt idx="700">
                  <c:v>70.000000000000298</c:v>
                </c:pt>
                <c:pt idx="701">
                  <c:v>70.100000000000293</c:v>
                </c:pt>
                <c:pt idx="702">
                  <c:v>70.200000000000287</c:v>
                </c:pt>
                <c:pt idx="703">
                  <c:v>70.300000000000281</c:v>
                </c:pt>
                <c:pt idx="704">
                  <c:v>70.400000000000276</c:v>
                </c:pt>
                <c:pt idx="705">
                  <c:v>70.50000000000027</c:v>
                </c:pt>
                <c:pt idx="706">
                  <c:v>70.600000000000264</c:v>
                </c:pt>
                <c:pt idx="707">
                  <c:v>70.700000000000259</c:v>
                </c:pt>
                <c:pt idx="708">
                  <c:v>70.800000000000253</c:v>
                </c:pt>
                <c:pt idx="709">
                  <c:v>70.900000000000247</c:v>
                </c:pt>
                <c:pt idx="710">
                  <c:v>71.000000000000242</c:v>
                </c:pt>
                <c:pt idx="711">
                  <c:v>71.100000000000236</c:v>
                </c:pt>
                <c:pt idx="712">
                  <c:v>71.20000000000023</c:v>
                </c:pt>
                <c:pt idx="713">
                  <c:v>71.300000000000225</c:v>
                </c:pt>
                <c:pt idx="714">
                  <c:v>71.400000000000219</c:v>
                </c:pt>
                <c:pt idx="715">
                  <c:v>71.500000000000213</c:v>
                </c:pt>
                <c:pt idx="716">
                  <c:v>71.600000000000207</c:v>
                </c:pt>
                <c:pt idx="717">
                  <c:v>71.700000000000202</c:v>
                </c:pt>
                <c:pt idx="718">
                  <c:v>71.800000000000196</c:v>
                </c:pt>
                <c:pt idx="719">
                  <c:v>71.90000000000019</c:v>
                </c:pt>
                <c:pt idx="720">
                  <c:v>72.000000000000185</c:v>
                </c:pt>
                <c:pt idx="721">
                  <c:v>72.100000000000179</c:v>
                </c:pt>
                <c:pt idx="722">
                  <c:v>72.200000000000173</c:v>
                </c:pt>
                <c:pt idx="723">
                  <c:v>72.300000000000168</c:v>
                </c:pt>
                <c:pt idx="724">
                  <c:v>72.400000000000162</c:v>
                </c:pt>
                <c:pt idx="725">
                  <c:v>72.500000000000156</c:v>
                </c:pt>
                <c:pt idx="726">
                  <c:v>72.600000000000151</c:v>
                </c:pt>
                <c:pt idx="727">
                  <c:v>72.700000000000145</c:v>
                </c:pt>
                <c:pt idx="728">
                  <c:v>72.800000000000139</c:v>
                </c:pt>
                <c:pt idx="729">
                  <c:v>72.900000000000134</c:v>
                </c:pt>
                <c:pt idx="730">
                  <c:v>73.000000000000128</c:v>
                </c:pt>
                <c:pt idx="731">
                  <c:v>73.100000000000122</c:v>
                </c:pt>
                <c:pt idx="732">
                  <c:v>73.200000000000117</c:v>
                </c:pt>
                <c:pt idx="733">
                  <c:v>73.300000000000111</c:v>
                </c:pt>
                <c:pt idx="734">
                  <c:v>73.400000000000105</c:v>
                </c:pt>
                <c:pt idx="735">
                  <c:v>73.500000000000099</c:v>
                </c:pt>
                <c:pt idx="736">
                  <c:v>73.600000000000094</c:v>
                </c:pt>
                <c:pt idx="737">
                  <c:v>73.700000000000088</c:v>
                </c:pt>
                <c:pt idx="738">
                  <c:v>73.800000000000082</c:v>
                </c:pt>
                <c:pt idx="739">
                  <c:v>73.900000000000077</c:v>
                </c:pt>
                <c:pt idx="740">
                  <c:v>74.000000000000071</c:v>
                </c:pt>
                <c:pt idx="741">
                  <c:v>74.100000000000065</c:v>
                </c:pt>
                <c:pt idx="742">
                  <c:v>74.20000000000006</c:v>
                </c:pt>
                <c:pt idx="743">
                  <c:v>74.300000000000054</c:v>
                </c:pt>
                <c:pt idx="744">
                  <c:v>74.400000000000048</c:v>
                </c:pt>
                <c:pt idx="745">
                  <c:v>74.500000000000043</c:v>
                </c:pt>
                <c:pt idx="746">
                  <c:v>74.600000000000037</c:v>
                </c:pt>
                <c:pt idx="747">
                  <c:v>74.700000000000031</c:v>
                </c:pt>
                <c:pt idx="748">
                  <c:v>74.800000000000026</c:v>
                </c:pt>
                <c:pt idx="749">
                  <c:v>74.90000000000002</c:v>
                </c:pt>
                <c:pt idx="750">
                  <c:v>75.000000000000014</c:v>
                </c:pt>
                <c:pt idx="751">
                  <c:v>75.100000000000009</c:v>
                </c:pt>
                <c:pt idx="752">
                  <c:v>75.2</c:v>
                </c:pt>
                <c:pt idx="753">
                  <c:v>75.3</c:v>
                </c:pt>
                <c:pt idx="754">
                  <c:v>75.399999999999991</c:v>
                </c:pt>
                <c:pt idx="755">
                  <c:v>75.499999999999986</c:v>
                </c:pt>
                <c:pt idx="756">
                  <c:v>75.59999999999998</c:v>
                </c:pt>
                <c:pt idx="757">
                  <c:v>75.699999999999974</c:v>
                </c:pt>
                <c:pt idx="758">
                  <c:v>75.799999999999969</c:v>
                </c:pt>
                <c:pt idx="759">
                  <c:v>75.899999999999963</c:v>
                </c:pt>
                <c:pt idx="760">
                  <c:v>75.999999999999957</c:v>
                </c:pt>
                <c:pt idx="761">
                  <c:v>76.099999999999952</c:v>
                </c:pt>
                <c:pt idx="762">
                  <c:v>76.199999999999946</c:v>
                </c:pt>
                <c:pt idx="763">
                  <c:v>76.29999999999994</c:v>
                </c:pt>
                <c:pt idx="764">
                  <c:v>76.399999999999935</c:v>
                </c:pt>
                <c:pt idx="765">
                  <c:v>76.499999999999929</c:v>
                </c:pt>
                <c:pt idx="766">
                  <c:v>76.599999999999923</c:v>
                </c:pt>
                <c:pt idx="767">
                  <c:v>76.699999999999918</c:v>
                </c:pt>
                <c:pt idx="768">
                  <c:v>76.799999999999912</c:v>
                </c:pt>
                <c:pt idx="769">
                  <c:v>76.899999999999906</c:v>
                </c:pt>
                <c:pt idx="770">
                  <c:v>76.999999999999901</c:v>
                </c:pt>
                <c:pt idx="771">
                  <c:v>77.099999999999895</c:v>
                </c:pt>
                <c:pt idx="772">
                  <c:v>77.199999999999889</c:v>
                </c:pt>
                <c:pt idx="773">
                  <c:v>77.299999999999883</c:v>
                </c:pt>
                <c:pt idx="774">
                  <c:v>77.399999999999878</c:v>
                </c:pt>
                <c:pt idx="775">
                  <c:v>77.499999999999872</c:v>
                </c:pt>
                <c:pt idx="776">
                  <c:v>77.599999999999866</c:v>
                </c:pt>
                <c:pt idx="777">
                  <c:v>77.699999999999861</c:v>
                </c:pt>
                <c:pt idx="778">
                  <c:v>77.799999999999855</c:v>
                </c:pt>
                <c:pt idx="779">
                  <c:v>77.899999999999849</c:v>
                </c:pt>
                <c:pt idx="780">
                  <c:v>77.999999999999844</c:v>
                </c:pt>
                <c:pt idx="781">
                  <c:v>78.099999999999838</c:v>
                </c:pt>
                <c:pt idx="782">
                  <c:v>78.199999999999832</c:v>
                </c:pt>
                <c:pt idx="783">
                  <c:v>78.299999999999827</c:v>
                </c:pt>
                <c:pt idx="784">
                  <c:v>78.399999999999821</c:v>
                </c:pt>
                <c:pt idx="785">
                  <c:v>78.499999999999815</c:v>
                </c:pt>
                <c:pt idx="786">
                  <c:v>78.59999999999981</c:v>
                </c:pt>
                <c:pt idx="787">
                  <c:v>78.699999999999804</c:v>
                </c:pt>
                <c:pt idx="788">
                  <c:v>78.799999999999798</c:v>
                </c:pt>
                <c:pt idx="789">
                  <c:v>78.899999999999793</c:v>
                </c:pt>
                <c:pt idx="790">
                  <c:v>78.999999999999787</c:v>
                </c:pt>
                <c:pt idx="791">
                  <c:v>79.099999999999781</c:v>
                </c:pt>
                <c:pt idx="792">
                  <c:v>79.199999999999775</c:v>
                </c:pt>
                <c:pt idx="793">
                  <c:v>79.29999999999977</c:v>
                </c:pt>
                <c:pt idx="794">
                  <c:v>79.399999999999764</c:v>
                </c:pt>
                <c:pt idx="795">
                  <c:v>79.499999999999758</c:v>
                </c:pt>
                <c:pt idx="796">
                  <c:v>79.599999999999753</c:v>
                </c:pt>
                <c:pt idx="797">
                  <c:v>79.699999999999747</c:v>
                </c:pt>
                <c:pt idx="798">
                  <c:v>79.799999999999741</c:v>
                </c:pt>
                <c:pt idx="799">
                  <c:v>79.899999999999736</c:v>
                </c:pt>
                <c:pt idx="800">
                  <c:v>79.99999999999973</c:v>
                </c:pt>
                <c:pt idx="801">
                  <c:v>80.099999999999724</c:v>
                </c:pt>
                <c:pt idx="802">
                  <c:v>80.199999999999719</c:v>
                </c:pt>
                <c:pt idx="803">
                  <c:v>80.299999999999713</c:v>
                </c:pt>
                <c:pt idx="804">
                  <c:v>80.399999999999707</c:v>
                </c:pt>
                <c:pt idx="805">
                  <c:v>80.499999999999702</c:v>
                </c:pt>
                <c:pt idx="806">
                  <c:v>80.599999999999696</c:v>
                </c:pt>
                <c:pt idx="807">
                  <c:v>80.69999999999969</c:v>
                </c:pt>
                <c:pt idx="808">
                  <c:v>80.799999999999685</c:v>
                </c:pt>
                <c:pt idx="809">
                  <c:v>80.899999999999679</c:v>
                </c:pt>
                <c:pt idx="810">
                  <c:v>80.999999999999673</c:v>
                </c:pt>
                <c:pt idx="811">
                  <c:v>81.099999999999667</c:v>
                </c:pt>
                <c:pt idx="812">
                  <c:v>81.199999999999662</c:v>
                </c:pt>
                <c:pt idx="813">
                  <c:v>81.299999999999656</c:v>
                </c:pt>
                <c:pt idx="814">
                  <c:v>81.39999999999965</c:v>
                </c:pt>
                <c:pt idx="815">
                  <c:v>81.499999999999645</c:v>
                </c:pt>
                <c:pt idx="816">
                  <c:v>81.599999999999639</c:v>
                </c:pt>
                <c:pt idx="817">
                  <c:v>81.699999999999633</c:v>
                </c:pt>
                <c:pt idx="818">
                  <c:v>81.799999999999628</c:v>
                </c:pt>
                <c:pt idx="819">
                  <c:v>81.899999999999622</c:v>
                </c:pt>
                <c:pt idx="820">
                  <c:v>81.999999999999616</c:v>
                </c:pt>
                <c:pt idx="821">
                  <c:v>82.099999999999611</c:v>
                </c:pt>
                <c:pt idx="822">
                  <c:v>82.199999999999605</c:v>
                </c:pt>
                <c:pt idx="823">
                  <c:v>82.299999999999599</c:v>
                </c:pt>
                <c:pt idx="824">
                  <c:v>82.399999999999594</c:v>
                </c:pt>
                <c:pt idx="825">
                  <c:v>82.499999999999588</c:v>
                </c:pt>
                <c:pt idx="826">
                  <c:v>82.599999999999582</c:v>
                </c:pt>
                <c:pt idx="827">
                  <c:v>82.699999999999577</c:v>
                </c:pt>
                <c:pt idx="828">
                  <c:v>82.799999999999571</c:v>
                </c:pt>
                <c:pt idx="829">
                  <c:v>82.899999999999565</c:v>
                </c:pt>
                <c:pt idx="830">
                  <c:v>82.999999999999559</c:v>
                </c:pt>
                <c:pt idx="831">
                  <c:v>83.099999999999554</c:v>
                </c:pt>
                <c:pt idx="832">
                  <c:v>83.199999999999548</c:v>
                </c:pt>
                <c:pt idx="833">
                  <c:v>83.299999999999542</c:v>
                </c:pt>
                <c:pt idx="834">
                  <c:v>83.399999999999537</c:v>
                </c:pt>
                <c:pt idx="835">
                  <c:v>83.499999999999531</c:v>
                </c:pt>
                <c:pt idx="836">
                  <c:v>83.599999999999525</c:v>
                </c:pt>
                <c:pt idx="837">
                  <c:v>83.69999999999952</c:v>
                </c:pt>
                <c:pt idx="838">
                  <c:v>83.799999999999514</c:v>
                </c:pt>
                <c:pt idx="839">
                  <c:v>83.899999999999508</c:v>
                </c:pt>
                <c:pt idx="840">
                  <c:v>83.999999999999503</c:v>
                </c:pt>
                <c:pt idx="841">
                  <c:v>84.099999999999497</c:v>
                </c:pt>
                <c:pt idx="842">
                  <c:v>84.199999999999491</c:v>
                </c:pt>
                <c:pt idx="843">
                  <c:v>84.299999999999486</c:v>
                </c:pt>
                <c:pt idx="844">
                  <c:v>84.39999999999948</c:v>
                </c:pt>
                <c:pt idx="845">
                  <c:v>84.499999999999474</c:v>
                </c:pt>
                <c:pt idx="846">
                  <c:v>84.599999999999469</c:v>
                </c:pt>
                <c:pt idx="847">
                  <c:v>84.699999999999463</c:v>
                </c:pt>
                <c:pt idx="848">
                  <c:v>84.799999999999457</c:v>
                </c:pt>
                <c:pt idx="849">
                  <c:v>84.899999999999451</c:v>
                </c:pt>
                <c:pt idx="850">
                  <c:v>84.999999999999446</c:v>
                </c:pt>
                <c:pt idx="851">
                  <c:v>85.09999999999944</c:v>
                </c:pt>
                <c:pt idx="852">
                  <c:v>85.199999999999434</c:v>
                </c:pt>
                <c:pt idx="853">
                  <c:v>85.299999999999429</c:v>
                </c:pt>
                <c:pt idx="854">
                  <c:v>85.399999999999423</c:v>
                </c:pt>
                <c:pt idx="855">
                  <c:v>85.499999999999417</c:v>
                </c:pt>
                <c:pt idx="856">
                  <c:v>85.599999999999412</c:v>
                </c:pt>
                <c:pt idx="857">
                  <c:v>85.699999999999406</c:v>
                </c:pt>
                <c:pt idx="858">
                  <c:v>85.7999999999994</c:v>
                </c:pt>
                <c:pt idx="859">
                  <c:v>85.899999999999395</c:v>
                </c:pt>
                <c:pt idx="860">
                  <c:v>85.999999999999389</c:v>
                </c:pt>
                <c:pt idx="861">
                  <c:v>86.099999999999383</c:v>
                </c:pt>
                <c:pt idx="862">
                  <c:v>86.199999999999378</c:v>
                </c:pt>
                <c:pt idx="863">
                  <c:v>86.299999999999372</c:v>
                </c:pt>
                <c:pt idx="864">
                  <c:v>86.399999999999366</c:v>
                </c:pt>
                <c:pt idx="865">
                  <c:v>86.499999999999361</c:v>
                </c:pt>
                <c:pt idx="866">
                  <c:v>86.599999999999355</c:v>
                </c:pt>
                <c:pt idx="867">
                  <c:v>86.699999999999349</c:v>
                </c:pt>
                <c:pt idx="868">
                  <c:v>86.799999999999343</c:v>
                </c:pt>
                <c:pt idx="869">
                  <c:v>86.899999999999338</c:v>
                </c:pt>
                <c:pt idx="870">
                  <c:v>86.999999999999332</c:v>
                </c:pt>
                <c:pt idx="871">
                  <c:v>87.099999999999326</c:v>
                </c:pt>
                <c:pt idx="872">
                  <c:v>87.199999999999321</c:v>
                </c:pt>
                <c:pt idx="873">
                  <c:v>87.299999999999315</c:v>
                </c:pt>
                <c:pt idx="874">
                  <c:v>87.399999999999309</c:v>
                </c:pt>
                <c:pt idx="875">
                  <c:v>87.499999999999304</c:v>
                </c:pt>
                <c:pt idx="876">
                  <c:v>87.599999999999298</c:v>
                </c:pt>
                <c:pt idx="877">
                  <c:v>87.699999999999292</c:v>
                </c:pt>
                <c:pt idx="878">
                  <c:v>87.799999999999287</c:v>
                </c:pt>
                <c:pt idx="879">
                  <c:v>87.899999999999281</c:v>
                </c:pt>
                <c:pt idx="880">
                  <c:v>87.999999999999275</c:v>
                </c:pt>
                <c:pt idx="881">
                  <c:v>88.09999999999927</c:v>
                </c:pt>
                <c:pt idx="882">
                  <c:v>88.199999999999264</c:v>
                </c:pt>
                <c:pt idx="883">
                  <c:v>88.299999999999258</c:v>
                </c:pt>
                <c:pt idx="884">
                  <c:v>88.399999999999253</c:v>
                </c:pt>
                <c:pt idx="885">
                  <c:v>88.499999999999247</c:v>
                </c:pt>
                <c:pt idx="886">
                  <c:v>88.599999999999241</c:v>
                </c:pt>
                <c:pt idx="887">
                  <c:v>88.699999999999235</c:v>
                </c:pt>
                <c:pt idx="888">
                  <c:v>88.79999999999923</c:v>
                </c:pt>
                <c:pt idx="889">
                  <c:v>88.899999999999224</c:v>
                </c:pt>
                <c:pt idx="890">
                  <c:v>88.999999999999218</c:v>
                </c:pt>
                <c:pt idx="891">
                  <c:v>89.099999999999213</c:v>
                </c:pt>
                <c:pt idx="892">
                  <c:v>89.199999999999207</c:v>
                </c:pt>
                <c:pt idx="893">
                  <c:v>89.299999999999201</c:v>
                </c:pt>
                <c:pt idx="894">
                  <c:v>89.399999999999196</c:v>
                </c:pt>
                <c:pt idx="895">
                  <c:v>89.49999999999919</c:v>
                </c:pt>
                <c:pt idx="896">
                  <c:v>89.599999999999184</c:v>
                </c:pt>
                <c:pt idx="897">
                  <c:v>89.699999999999179</c:v>
                </c:pt>
                <c:pt idx="898">
                  <c:v>89.799999999999173</c:v>
                </c:pt>
                <c:pt idx="899">
                  <c:v>89.899999999999167</c:v>
                </c:pt>
                <c:pt idx="900">
                  <c:v>89.999999999999162</c:v>
                </c:pt>
                <c:pt idx="901">
                  <c:v>90.099999999999156</c:v>
                </c:pt>
                <c:pt idx="902">
                  <c:v>90.19999999999915</c:v>
                </c:pt>
                <c:pt idx="903">
                  <c:v>90.299999999999145</c:v>
                </c:pt>
                <c:pt idx="904">
                  <c:v>90.399999999999139</c:v>
                </c:pt>
                <c:pt idx="905">
                  <c:v>90.499999999999133</c:v>
                </c:pt>
                <c:pt idx="906">
                  <c:v>90.599999999999127</c:v>
                </c:pt>
                <c:pt idx="907">
                  <c:v>90.699999999999122</c:v>
                </c:pt>
                <c:pt idx="908">
                  <c:v>90.799999999999116</c:v>
                </c:pt>
                <c:pt idx="909">
                  <c:v>90.89999999999911</c:v>
                </c:pt>
                <c:pt idx="910">
                  <c:v>90.999999999999105</c:v>
                </c:pt>
                <c:pt idx="911">
                  <c:v>91.099999999999099</c:v>
                </c:pt>
                <c:pt idx="912">
                  <c:v>91.199999999999093</c:v>
                </c:pt>
                <c:pt idx="913">
                  <c:v>91.299999999999088</c:v>
                </c:pt>
                <c:pt idx="914">
                  <c:v>91.399999999999082</c:v>
                </c:pt>
                <c:pt idx="915">
                  <c:v>91.499999999999076</c:v>
                </c:pt>
                <c:pt idx="916">
                  <c:v>91.599999999999071</c:v>
                </c:pt>
                <c:pt idx="917">
                  <c:v>91.699999999999065</c:v>
                </c:pt>
                <c:pt idx="918">
                  <c:v>91.799999999999059</c:v>
                </c:pt>
                <c:pt idx="919">
                  <c:v>91.899999999999054</c:v>
                </c:pt>
                <c:pt idx="920">
                  <c:v>91.999999999999048</c:v>
                </c:pt>
                <c:pt idx="921">
                  <c:v>92.099999999999042</c:v>
                </c:pt>
                <c:pt idx="922">
                  <c:v>92.199999999999037</c:v>
                </c:pt>
                <c:pt idx="923">
                  <c:v>92.299999999999031</c:v>
                </c:pt>
                <c:pt idx="924">
                  <c:v>92.399999999999025</c:v>
                </c:pt>
                <c:pt idx="925">
                  <c:v>92.499999999999019</c:v>
                </c:pt>
                <c:pt idx="926">
                  <c:v>92.599999999999014</c:v>
                </c:pt>
                <c:pt idx="927">
                  <c:v>92.699999999999008</c:v>
                </c:pt>
                <c:pt idx="928">
                  <c:v>92.799999999999002</c:v>
                </c:pt>
                <c:pt idx="929">
                  <c:v>92.899999999998997</c:v>
                </c:pt>
                <c:pt idx="930">
                  <c:v>92.999999999998991</c:v>
                </c:pt>
                <c:pt idx="931">
                  <c:v>93.099999999998985</c:v>
                </c:pt>
                <c:pt idx="932">
                  <c:v>93.19999999999898</c:v>
                </c:pt>
                <c:pt idx="933">
                  <c:v>93.299999999998974</c:v>
                </c:pt>
                <c:pt idx="934">
                  <c:v>93.399999999998968</c:v>
                </c:pt>
                <c:pt idx="935">
                  <c:v>93.499999999998963</c:v>
                </c:pt>
                <c:pt idx="936">
                  <c:v>93.599999999998957</c:v>
                </c:pt>
                <c:pt idx="937">
                  <c:v>93.699999999998951</c:v>
                </c:pt>
                <c:pt idx="938">
                  <c:v>93.799999999998946</c:v>
                </c:pt>
                <c:pt idx="939">
                  <c:v>93.89999999999894</c:v>
                </c:pt>
                <c:pt idx="940">
                  <c:v>93.999999999998934</c:v>
                </c:pt>
                <c:pt idx="941">
                  <c:v>94.099999999998929</c:v>
                </c:pt>
                <c:pt idx="942">
                  <c:v>94.199999999998923</c:v>
                </c:pt>
                <c:pt idx="943">
                  <c:v>94.299999999998917</c:v>
                </c:pt>
                <c:pt idx="944">
                  <c:v>94.399999999998911</c:v>
                </c:pt>
                <c:pt idx="945">
                  <c:v>94.499999999998906</c:v>
                </c:pt>
                <c:pt idx="946">
                  <c:v>94.5999999999989</c:v>
                </c:pt>
                <c:pt idx="947">
                  <c:v>94.699999999998894</c:v>
                </c:pt>
                <c:pt idx="948">
                  <c:v>94.799999999998889</c:v>
                </c:pt>
                <c:pt idx="949">
                  <c:v>94.899999999998883</c:v>
                </c:pt>
                <c:pt idx="950">
                  <c:v>94.999999999998877</c:v>
                </c:pt>
                <c:pt idx="951">
                  <c:v>95.099999999998872</c:v>
                </c:pt>
                <c:pt idx="952">
                  <c:v>95.199999999998866</c:v>
                </c:pt>
                <c:pt idx="953">
                  <c:v>95.29999999999886</c:v>
                </c:pt>
                <c:pt idx="954">
                  <c:v>95.399999999998855</c:v>
                </c:pt>
                <c:pt idx="955">
                  <c:v>95.499999999998849</c:v>
                </c:pt>
                <c:pt idx="956">
                  <c:v>95.599999999998843</c:v>
                </c:pt>
                <c:pt idx="957">
                  <c:v>95.699999999998838</c:v>
                </c:pt>
                <c:pt idx="958">
                  <c:v>95.799999999998832</c:v>
                </c:pt>
                <c:pt idx="959">
                  <c:v>95.899999999998826</c:v>
                </c:pt>
                <c:pt idx="960">
                  <c:v>95.99999999999882</c:v>
                </c:pt>
                <c:pt idx="961">
                  <c:v>96.099999999998815</c:v>
                </c:pt>
                <c:pt idx="962">
                  <c:v>96.199999999998809</c:v>
                </c:pt>
                <c:pt idx="963">
                  <c:v>96.299999999998803</c:v>
                </c:pt>
                <c:pt idx="964">
                  <c:v>96.399999999998798</c:v>
                </c:pt>
                <c:pt idx="965">
                  <c:v>96.499999999998792</c:v>
                </c:pt>
                <c:pt idx="966">
                  <c:v>96.599999999998786</c:v>
                </c:pt>
                <c:pt idx="967">
                  <c:v>96.699999999998781</c:v>
                </c:pt>
                <c:pt idx="968">
                  <c:v>96.799999999998775</c:v>
                </c:pt>
                <c:pt idx="969">
                  <c:v>96.899999999998769</c:v>
                </c:pt>
                <c:pt idx="970">
                  <c:v>96.999999999998764</c:v>
                </c:pt>
                <c:pt idx="971">
                  <c:v>97.099999999998758</c:v>
                </c:pt>
                <c:pt idx="972">
                  <c:v>97.199999999998752</c:v>
                </c:pt>
                <c:pt idx="973">
                  <c:v>97.299999999998747</c:v>
                </c:pt>
                <c:pt idx="974">
                  <c:v>97.399999999998741</c:v>
                </c:pt>
                <c:pt idx="975">
                  <c:v>97.499999999998735</c:v>
                </c:pt>
                <c:pt idx="976">
                  <c:v>97.59999999999873</c:v>
                </c:pt>
                <c:pt idx="977">
                  <c:v>97.699999999998724</c:v>
                </c:pt>
                <c:pt idx="978">
                  <c:v>97.799999999998718</c:v>
                </c:pt>
                <c:pt idx="979">
                  <c:v>97.899999999998712</c:v>
                </c:pt>
                <c:pt idx="980">
                  <c:v>97.999999999998707</c:v>
                </c:pt>
                <c:pt idx="981">
                  <c:v>98.099999999998701</c:v>
                </c:pt>
                <c:pt idx="982">
                  <c:v>98.199999999998695</c:v>
                </c:pt>
                <c:pt idx="983">
                  <c:v>98.29999999999869</c:v>
                </c:pt>
                <c:pt idx="984">
                  <c:v>98.399999999998684</c:v>
                </c:pt>
                <c:pt idx="985">
                  <c:v>98.499999999998678</c:v>
                </c:pt>
                <c:pt idx="986">
                  <c:v>98.599999999998673</c:v>
                </c:pt>
                <c:pt idx="987">
                  <c:v>98.699999999998667</c:v>
                </c:pt>
                <c:pt idx="988">
                  <c:v>98.799999999998661</c:v>
                </c:pt>
                <c:pt idx="989">
                  <c:v>98.899999999998656</c:v>
                </c:pt>
                <c:pt idx="990">
                  <c:v>98.99999999999865</c:v>
                </c:pt>
                <c:pt idx="991">
                  <c:v>99.099999999998644</c:v>
                </c:pt>
                <c:pt idx="992">
                  <c:v>99.199999999998639</c:v>
                </c:pt>
                <c:pt idx="993">
                  <c:v>99.299999999998633</c:v>
                </c:pt>
                <c:pt idx="994">
                  <c:v>99.399999999998627</c:v>
                </c:pt>
                <c:pt idx="995">
                  <c:v>99.499999999998622</c:v>
                </c:pt>
                <c:pt idx="996">
                  <c:v>99.599999999998616</c:v>
                </c:pt>
                <c:pt idx="997">
                  <c:v>99.69999999999861</c:v>
                </c:pt>
                <c:pt idx="998">
                  <c:v>99.799999999998604</c:v>
                </c:pt>
                <c:pt idx="999">
                  <c:v>99.899999999998599</c:v>
                </c:pt>
                <c:pt idx="1000">
                  <c:v>99.999999999998593</c:v>
                </c:pt>
                <c:pt idx="1001">
                  <c:v>100.09999999999859</c:v>
                </c:pt>
                <c:pt idx="1002">
                  <c:v>100.19999999999858</c:v>
                </c:pt>
                <c:pt idx="1003">
                  <c:v>100.29999999999858</c:v>
                </c:pt>
                <c:pt idx="1004">
                  <c:v>100.39999999999857</c:v>
                </c:pt>
                <c:pt idx="1005">
                  <c:v>100.49999999999856</c:v>
                </c:pt>
                <c:pt idx="1006">
                  <c:v>100.59999999999856</c:v>
                </c:pt>
                <c:pt idx="1007">
                  <c:v>100.69999999999855</c:v>
                </c:pt>
                <c:pt idx="1008">
                  <c:v>100.79999999999855</c:v>
                </c:pt>
                <c:pt idx="1009">
                  <c:v>100.89999999999854</c:v>
                </c:pt>
                <c:pt idx="1010">
                  <c:v>100.99999999999854</c:v>
                </c:pt>
                <c:pt idx="1011">
                  <c:v>101.09999999999853</c:v>
                </c:pt>
                <c:pt idx="1012">
                  <c:v>101.19999999999852</c:v>
                </c:pt>
                <c:pt idx="1013">
                  <c:v>101.29999999999852</c:v>
                </c:pt>
                <c:pt idx="1014">
                  <c:v>101.39999999999851</c:v>
                </c:pt>
                <c:pt idx="1015">
                  <c:v>101.49999999999851</c:v>
                </c:pt>
                <c:pt idx="1016">
                  <c:v>101.5999999999985</c:v>
                </c:pt>
                <c:pt idx="1017">
                  <c:v>101.6999999999985</c:v>
                </c:pt>
                <c:pt idx="1018">
                  <c:v>101.79999999999849</c:v>
                </c:pt>
                <c:pt idx="1019">
                  <c:v>101.89999999999849</c:v>
                </c:pt>
                <c:pt idx="1020">
                  <c:v>101.99999999999848</c:v>
                </c:pt>
                <c:pt idx="1021">
                  <c:v>102.09999999999847</c:v>
                </c:pt>
                <c:pt idx="1022">
                  <c:v>102.19999999999847</c:v>
                </c:pt>
                <c:pt idx="1023">
                  <c:v>102.29999999999846</c:v>
                </c:pt>
                <c:pt idx="1024">
                  <c:v>102.39999999999846</c:v>
                </c:pt>
                <c:pt idx="1025">
                  <c:v>102.49999999999845</c:v>
                </c:pt>
                <c:pt idx="1026">
                  <c:v>102.59999999999845</c:v>
                </c:pt>
                <c:pt idx="1027">
                  <c:v>102.69999999999844</c:v>
                </c:pt>
                <c:pt idx="1028">
                  <c:v>102.79999999999843</c:v>
                </c:pt>
                <c:pt idx="1029">
                  <c:v>102.89999999999843</c:v>
                </c:pt>
                <c:pt idx="1030">
                  <c:v>102.99999999999842</c:v>
                </c:pt>
                <c:pt idx="1031">
                  <c:v>103.09999999999842</c:v>
                </c:pt>
                <c:pt idx="1032">
                  <c:v>103.19999999999841</c:v>
                </c:pt>
                <c:pt idx="1033">
                  <c:v>103.29999999999841</c:v>
                </c:pt>
                <c:pt idx="1034">
                  <c:v>103.3999999999984</c:v>
                </c:pt>
                <c:pt idx="1035">
                  <c:v>103.49999999999839</c:v>
                </c:pt>
                <c:pt idx="1036">
                  <c:v>103.59999999999839</c:v>
                </c:pt>
                <c:pt idx="1037">
                  <c:v>103.69999999999838</c:v>
                </c:pt>
                <c:pt idx="1038">
                  <c:v>103.79999999999838</c:v>
                </c:pt>
                <c:pt idx="1039">
                  <c:v>103.89999999999837</c:v>
                </c:pt>
                <c:pt idx="1040">
                  <c:v>103.99999999999837</c:v>
                </c:pt>
                <c:pt idx="1041">
                  <c:v>104.09999999999836</c:v>
                </c:pt>
                <c:pt idx="1042">
                  <c:v>104.19999999999835</c:v>
                </c:pt>
                <c:pt idx="1043">
                  <c:v>104.29999999999835</c:v>
                </c:pt>
                <c:pt idx="1044">
                  <c:v>104.39999999999834</c:v>
                </c:pt>
                <c:pt idx="1045">
                  <c:v>104.49999999999834</c:v>
                </c:pt>
                <c:pt idx="1046">
                  <c:v>104.59999999999833</c:v>
                </c:pt>
                <c:pt idx="1047">
                  <c:v>104.69999999999833</c:v>
                </c:pt>
                <c:pt idx="1048">
                  <c:v>104.79999999999832</c:v>
                </c:pt>
                <c:pt idx="1049">
                  <c:v>104.89999999999831</c:v>
                </c:pt>
                <c:pt idx="1050">
                  <c:v>104.99999999999831</c:v>
                </c:pt>
                <c:pt idx="1051">
                  <c:v>105.0999999999983</c:v>
                </c:pt>
                <c:pt idx="1052">
                  <c:v>105.1999999999983</c:v>
                </c:pt>
                <c:pt idx="1053">
                  <c:v>105.29999999999829</c:v>
                </c:pt>
                <c:pt idx="1054">
                  <c:v>105.39999999999829</c:v>
                </c:pt>
                <c:pt idx="1055">
                  <c:v>105.49999999999828</c:v>
                </c:pt>
                <c:pt idx="1056">
                  <c:v>105.59999999999827</c:v>
                </c:pt>
                <c:pt idx="1057">
                  <c:v>105.69999999999827</c:v>
                </c:pt>
                <c:pt idx="1058">
                  <c:v>105.79999999999826</c:v>
                </c:pt>
                <c:pt idx="1059">
                  <c:v>105.89999999999826</c:v>
                </c:pt>
                <c:pt idx="1060">
                  <c:v>105.99999999999825</c:v>
                </c:pt>
                <c:pt idx="1061">
                  <c:v>106.09999999999825</c:v>
                </c:pt>
                <c:pt idx="1062">
                  <c:v>106.19999999999824</c:v>
                </c:pt>
                <c:pt idx="1063">
                  <c:v>106.29999999999824</c:v>
                </c:pt>
                <c:pt idx="1064">
                  <c:v>106.39999999999823</c:v>
                </c:pt>
                <c:pt idx="1065">
                  <c:v>106.49999999999822</c:v>
                </c:pt>
                <c:pt idx="1066">
                  <c:v>106.59999999999822</c:v>
                </c:pt>
                <c:pt idx="1067">
                  <c:v>106.69999999999821</c:v>
                </c:pt>
                <c:pt idx="1068">
                  <c:v>106.79999999999821</c:v>
                </c:pt>
                <c:pt idx="1069">
                  <c:v>106.8999999999982</c:v>
                </c:pt>
                <c:pt idx="1070">
                  <c:v>106.9999999999982</c:v>
                </c:pt>
                <c:pt idx="1071">
                  <c:v>107.09999999999819</c:v>
                </c:pt>
                <c:pt idx="1072">
                  <c:v>107.19999999999818</c:v>
                </c:pt>
                <c:pt idx="1073">
                  <c:v>107.29999999999818</c:v>
                </c:pt>
                <c:pt idx="1074">
                  <c:v>107.39999999999817</c:v>
                </c:pt>
                <c:pt idx="1075">
                  <c:v>107.49999999999817</c:v>
                </c:pt>
                <c:pt idx="1076">
                  <c:v>107.59999999999816</c:v>
                </c:pt>
                <c:pt idx="1077">
                  <c:v>107.69999999999816</c:v>
                </c:pt>
                <c:pt idx="1078">
                  <c:v>107.79999999999815</c:v>
                </c:pt>
                <c:pt idx="1079">
                  <c:v>107.89999999999814</c:v>
                </c:pt>
                <c:pt idx="1080">
                  <c:v>107.99999999999814</c:v>
                </c:pt>
                <c:pt idx="1081">
                  <c:v>108.09999999999813</c:v>
                </c:pt>
                <c:pt idx="1082">
                  <c:v>108.19999999999813</c:v>
                </c:pt>
                <c:pt idx="1083">
                  <c:v>108.29999999999812</c:v>
                </c:pt>
                <c:pt idx="1084">
                  <c:v>108.39999999999812</c:v>
                </c:pt>
                <c:pt idx="1085">
                  <c:v>108.49999999999811</c:v>
                </c:pt>
                <c:pt idx="1086">
                  <c:v>108.5999999999981</c:v>
                </c:pt>
                <c:pt idx="1087">
                  <c:v>108.6999999999981</c:v>
                </c:pt>
                <c:pt idx="1088">
                  <c:v>108.79999999999809</c:v>
                </c:pt>
                <c:pt idx="1089">
                  <c:v>108.89999999999809</c:v>
                </c:pt>
                <c:pt idx="1090">
                  <c:v>108.99999999999808</c:v>
                </c:pt>
                <c:pt idx="1091">
                  <c:v>109.09999999999808</c:v>
                </c:pt>
                <c:pt idx="1092">
                  <c:v>109.19999999999807</c:v>
                </c:pt>
                <c:pt idx="1093">
                  <c:v>109.29999999999806</c:v>
                </c:pt>
                <c:pt idx="1094">
                  <c:v>109.39999999999806</c:v>
                </c:pt>
                <c:pt idx="1095">
                  <c:v>109.49999999999805</c:v>
                </c:pt>
                <c:pt idx="1096">
                  <c:v>109.59999999999805</c:v>
                </c:pt>
                <c:pt idx="1097">
                  <c:v>109.69999999999804</c:v>
                </c:pt>
                <c:pt idx="1098">
                  <c:v>109.79999999999804</c:v>
                </c:pt>
                <c:pt idx="1099">
                  <c:v>109.89999999999803</c:v>
                </c:pt>
                <c:pt idx="1100">
                  <c:v>109.99999999999802</c:v>
                </c:pt>
                <c:pt idx="1101">
                  <c:v>110.09999999999802</c:v>
                </c:pt>
                <c:pt idx="1102">
                  <c:v>110.19999999999801</c:v>
                </c:pt>
                <c:pt idx="1103">
                  <c:v>110.29999999999801</c:v>
                </c:pt>
                <c:pt idx="1104">
                  <c:v>110.399999999998</c:v>
                </c:pt>
                <c:pt idx="1105">
                  <c:v>110.499999999998</c:v>
                </c:pt>
                <c:pt idx="1106">
                  <c:v>110.59999999999799</c:v>
                </c:pt>
                <c:pt idx="1107">
                  <c:v>110.69999999999798</c:v>
                </c:pt>
                <c:pt idx="1108">
                  <c:v>110.79999999999798</c:v>
                </c:pt>
                <c:pt idx="1109">
                  <c:v>110.89999999999797</c:v>
                </c:pt>
                <c:pt idx="1110">
                  <c:v>110.99999999999797</c:v>
                </c:pt>
                <c:pt idx="1111">
                  <c:v>111.09999999999796</c:v>
                </c:pt>
                <c:pt idx="1112">
                  <c:v>111.19999999999796</c:v>
                </c:pt>
                <c:pt idx="1113">
                  <c:v>111.29999999999795</c:v>
                </c:pt>
                <c:pt idx="1114">
                  <c:v>111.39999999999795</c:v>
                </c:pt>
                <c:pt idx="1115">
                  <c:v>111.49999999999794</c:v>
                </c:pt>
                <c:pt idx="1116">
                  <c:v>111.59999999999793</c:v>
                </c:pt>
                <c:pt idx="1117">
                  <c:v>111.69999999999793</c:v>
                </c:pt>
                <c:pt idx="1118">
                  <c:v>111.79999999999792</c:v>
                </c:pt>
                <c:pt idx="1119">
                  <c:v>111.89999999999792</c:v>
                </c:pt>
                <c:pt idx="1120">
                  <c:v>111.99999999999791</c:v>
                </c:pt>
                <c:pt idx="1121">
                  <c:v>112.09999999999791</c:v>
                </c:pt>
                <c:pt idx="1122">
                  <c:v>112.1999999999979</c:v>
                </c:pt>
                <c:pt idx="1123">
                  <c:v>112.29999999999789</c:v>
                </c:pt>
                <c:pt idx="1124">
                  <c:v>112.39999999999789</c:v>
                </c:pt>
                <c:pt idx="1125">
                  <c:v>112.49999999999788</c:v>
                </c:pt>
                <c:pt idx="1126">
                  <c:v>112.59999999999788</c:v>
                </c:pt>
                <c:pt idx="1127">
                  <c:v>112.69999999999787</c:v>
                </c:pt>
                <c:pt idx="1128">
                  <c:v>112.79999999999787</c:v>
                </c:pt>
                <c:pt idx="1129">
                  <c:v>112.89999999999786</c:v>
                </c:pt>
                <c:pt idx="1130">
                  <c:v>112.99999999999785</c:v>
                </c:pt>
                <c:pt idx="1131">
                  <c:v>113.09999999999785</c:v>
                </c:pt>
                <c:pt idx="1132">
                  <c:v>113.19999999999784</c:v>
                </c:pt>
                <c:pt idx="1133">
                  <c:v>113.29999999999784</c:v>
                </c:pt>
                <c:pt idx="1134">
                  <c:v>113.39999999999783</c:v>
                </c:pt>
                <c:pt idx="1135">
                  <c:v>113.49999999999783</c:v>
                </c:pt>
                <c:pt idx="1136">
                  <c:v>113.59999999999782</c:v>
                </c:pt>
                <c:pt idx="1137">
                  <c:v>113.69999999999781</c:v>
                </c:pt>
                <c:pt idx="1138">
                  <c:v>113.79999999999781</c:v>
                </c:pt>
                <c:pt idx="1139">
                  <c:v>113.8999999999978</c:v>
                </c:pt>
                <c:pt idx="1140">
                  <c:v>113.9999999999978</c:v>
                </c:pt>
                <c:pt idx="1141">
                  <c:v>114.09999999999779</c:v>
                </c:pt>
                <c:pt idx="1142">
                  <c:v>114.19999999999779</c:v>
                </c:pt>
                <c:pt idx="1143">
                  <c:v>114.29999999999778</c:v>
                </c:pt>
                <c:pt idx="1144">
                  <c:v>114.39999999999777</c:v>
                </c:pt>
                <c:pt idx="1145">
                  <c:v>114.49999999999777</c:v>
                </c:pt>
                <c:pt idx="1146">
                  <c:v>114.59999999999776</c:v>
                </c:pt>
                <c:pt idx="1147">
                  <c:v>114.69999999999776</c:v>
                </c:pt>
                <c:pt idx="1148">
                  <c:v>114.79999999999775</c:v>
                </c:pt>
                <c:pt idx="1149">
                  <c:v>114.89999999999775</c:v>
                </c:pt>
                <c:pt idx="1150">
                  <c:v>114.99999999999774</c:v>
                </c:pt>
                <c:pt idx="1151">
                  <c:v>115.09999999999773</c:v>
                </c:pt>
                <c:pt idx="1152">
                  <c:v>115.19999999999773</c:v>
                </c:pt>
                <c:pt idx="1153">
                  <c:v>115.29999999999772</c:v>
                </c:pt>
                <c:pt idx="1154">
                  <c:v>115.39999999999772</c:v>
                </c:pt>
                <c:pt idx="1155">
                  <c:v>115.49999999999771</c:v>
                </c:pt>
                <c:pt idx="1156">
                  <c:v>115.59999999999771</c:v>
                </c:pt>
                <c:pt idx="1157">
                  <c:v>115.6999999999977</c:v>
                </c:pt>
                <c:pt idx="1158">
                  <c:v>115.79999999999769</c:v>
                </c:pt>
                <c:pt idx="1159">
                  <c:v>115.89999999999769</c:v>
                </c:pt>
                <c:pt idx="1160">
                  <c:v>115.99999999999768</c:v>
                </c:pt>
                <c:pt idx="1161">
                  <c:v>116.09999999999768</c:v>
                </c:pt>
                <c:pt idx="1162">
                  <c:v>116.19999999999767</c:v>
                </c:pt>
                <c:pt idx="1163">
                  <c:v>116.29999999999767</c:v>
                </c:pt>
                <c:pt idx="1164">
                  <c:v>116.39999999999766</c:v>
                </c:pt>
                <c:pt idx="1165">
                  <c:v>116.49999999999766</c:v>
                </c:pt>
                <c:pt idx="1166">
                  <c:v>116.59999999999765</c:v>
                </c:pt>
                <c:pt idx="1167">
                  <c:v>116.69999999999764</c:v>
                </c:pt>
                <c:pt idx="1168">
                  <c:v>116.79999999999764</c:v>
                </c:pt>
                <c:pt idx="1169">
                  <c:v>116.89999999999763</c:v>
                </c:pt>
                <c:pt idx="1170">
                  <c:v>116.99999999999763</c:v>
                </c:pt>
                <c:pt idx="1171">
                  <c:v>117.09999999999762</c:v>
                </c:pt>
                <c:pt idx="1172">
                  <c:v>117.19999999999762</c:v>
                </c:pt>
                <c:pt idx="1173">
                  <c:v>117.29999999999761</c:v>
                </c:pt>
                <c:pt idx="1174">
                  <c:v>117.3999999999976</c:v>
                </c:pt>
                <c:pt idx="1175">
                  <c:v>117.4999999999976</c:v>
                </c:pt>
                <c:pt idx="1176">
                  <c:v>117.59999999999759</c:v>
                </c:pt>
                <c:pt idx="1177">
                  <c:v>117.69999999999759</c:v>
                </c:pt>
                <c:pt idx="1178">
                  <c:v>117.79999999999758</c:v>
                </c:pt>
                <c:pt idx="1179">
                  <c:v>117.89999999999758</c:v>
                </c:pt>
                <c:pt idx="1180">
                  <c:v>117.99999999999757</c:v>
                </c:pt>
                <c:pt idx="1181">
                  <c:v>118.09999999999756</c:v>
                </c:pt>
                <c:pt idx="1182">
                  <c:v>118.19999999999756</c:v>
                </c:pt>
                <c:pt idx="1183">
                  <c:v>118.29999999999755</c:v>
                </c:pt>
                <c:pt idx="1184">
                  <c:v>118.39999999999755</c:v>
                </c:pt>
                <c:pt idx="1185">
                  <c:v>118.49999999999754</c:v>
                </c:pt>
                <c:pt idx="1186">
                  <c:v>118.59999999999754</c:v>
                </c:pt>
                <c:pt idx="1187">
                  <c:v>118.69999999999753</c:v>
                </c:pt>
                <c:pt idx="1188">
                  <c:v>118.79999999999752</c:v>
                </c:pt>
                <c:pt idx="1189">
                  <c:v>118.89999999999752</c:v>
                </c:pt>
                <c:pt idx="1190">
                  <c:v>118.99999999999751</c:v>
                </c:pt>
                <c:pt idx="1191">
                  <c:v>119.09999999999751</c:v>
                </c:pt>
                <c:pt idx="1192">
                  <c:v>119.1999999999975</c:v>
                </c:pt>
                <c:pt idx="1193">
                  <c:v>119.2999999999975</c:v>
                </c:pt>
                <c:pt idx="1194">
                  <c:v>119.39999999999749</c:v>
                </c:pt>
                <c:pt idx="1195">
                  <c:v>119.49999999999748</c:v>
                </c:pt>
                <c:pt idx="1196">
                  <c:v>119.59999999999748</c:v>
                </c:pt>
                <c:pt idx="1197">
                  <c:v>119.69999999999747</c:v>
                </c:pt>
                <c:pt idx="1198">
                  <c:v>119.79999999999747</c:v>
                </c:pt>
                <c:pt idx="1199">
                  <c:v>119.89999999999746</c:v>
                </c:pt>
                <c:pt idx="1200">
                  <c:v>119.99999999999746</c:v>
                </c:pt>
                <c:pt idx="1201">
                  <c:v>120.09999999999745</c:v>
                </c:pt>
                <c:pt idx="1202">
                  <c:v>120.19999999999744</c:v>
                </c:pt>
                <c:pt idx="1203">
                  <c:v>120.29999999999744</c:v>
                </c:pt>
                <c:pt idx="1204">
                  <c:v>120.39999999999743</c:v>
                </c:pt>
                <c:pt idx="1205">
                  <c:v>120.49999999999743</c:v>
                </c:pt>
                <c:pt idx="1206">
                  <c:v>120.59999999999742</c:v>
                </c:pt>
                <c:pt idx="1207">
                  <c:v>120.69999999999742</c:v>
                </c:pt>
                <c:pt idx="1208">
                  <c:v>120.79999999999741</c:v>
                </c:pt>
                <c:pt idx="1209">
                  <c:v>120.89999999999741</c:v>
                </c:pt>
                <c:pt idx="1210">
                  <c:v>120.9999999999974</c:v>
                </c:pt>
                <c:pt idx="1211">
                  <c:v>121.09999999999739</c:v>
                </c:pt>
                <c:pt idx="1212">
                  <c:v>121.19999999999739</c:v>
                </c:pt>
                <c:pt idx="1213">
                  <c:v>121.29999999999738</c:v>
                </c:pt>
                <c:pt idx="1214">
                  <c:v>121.39999999999738</c:v>
                </c:pt>
                <c:pt idx="1215">
                  <c:v>121.49999999999737</c:v>
                </c:pt>
                <c:pt idx="1216">
                  <c:v>121.59999999999737</c:v>
                </c:pt>
                <c:pt idx="1217">
                  <c:v>121.69999999999736</c:v>
                </c:pt>
                <c:pt idx="1218">
                  <c:v>121.79999999999735</c:v>
                </c:pt>
                <c:pt idx="1219">
                  <c:v>121.89999999999735</c:v>
                </c:pt>
                <c:pt idx="1220">
                  <c:v>121.99999999999734</c:v>
                </c:pt>
                <c:pt idx="1221">
                  <c:v>122.09999999999734</c:v>
                </c:pt>
                <c:pt idx="1222">
                  <c:v>122.19999999999733</c:v>
                </c:pt>
                <c:pt idx="1223">
                  <c:v>122.29999999999733</c:v>
                </c:pt>
                <c:pt idx="1224">
                  <c:v>122.39999999999732</c:v>
                </c:pt>
                <c:pt idx="1225">
                  <c:v>122.49999999999731</c:v>
                </c:pt>
                <c:pt idx="1226">
                  <c:v>122.59999999999731</c:v>
                </c:pt>
                <c:pt idx="1227">
                  <c:v>122.6999999999973</c:v>
                </c:pt>
                <c:pt idx="1228">
                  <c:v>122.7999999999973</c:v>
                </c:pt>
                <c:pt idx="1229">
                  <c:v>122.89999999999729</c:v>
                </c:pt>
                <c:pt idx="1230">
                  <c:v>122.99999999999729</c:v>
                </c:pt>
                <c:pt idx="1231">
                  <c:v>123.09999999999728</c:v>
                </c:pt>
                <c:pt idx="1232">
                  <c:v>123.19999999999727</c:v>
                </c:pt>
                <c:pt idx="1233">
                  <c:v>123.29999999999727</c:v>
                </c:pt>
                <c:pt idx="1234">
                  <c:v>123.39999999999726</c:v>
                </c:pt>
                <c:pt idx="1235">
                  <c:v>123.49999999999726</c:v>
                </c:pt>
                <c:pt idx="1236">
                  <c:v>123.59999999999725</c:v>
                </c:pt>
                <c:pt idx="1237">
                  <c:v>123.69999999999725</c:v>
                </c:pt>
                <c:pt idx="1238">
                  <c:v>123.79999999999724</c:v>
                </c:pt>
                <c:pt idx="1239">
                  <c:v>123.89999999999723</c:v>
                </c:pt>
                <c:pt idx="1240">
                  <c:v>123.99999999999723</c:v>
                </c:pt>
                <c:pt idx="1241">
                  <c:v>124.09999999999722</c:v>
                </c:pt>
                <c:pt idx="1242">
                  <c:v>124.19999999999722</c:v>
                </c:pt>
                <c:pt idx="1243">
                  <c:v>124.29999999999721</c:v>
                </c:pt>
                <c:pt idx="1244">
                  <c:v>124.39999999999721</c:v>
                </c:pt>
                <c:pt idx="1245">
                  <c:v>124.4999999999972</c:v>
                </c:pt>
                <c:pt idx="1246">
                  <c:v>124.59999999999719</c:v>
                </c:pt>
                <c:pt idx="1247">
                  <c:v>124.69999999999719</c:v>
                </c:pt>
                <c:pt idx="1248">
                  <c:v>124.79999999999718</c:v>
                </c:pt>
                <c:pt idx="1249">
                  <c:v>124.89999999999718</c:v>
                </c:pt>
                <c:pt idx="1250">
                  <c:v>124.99999999999717</c:v>
                </c:pt>
                <c:pt idx="1251">
                  <c:v>125.09999999999717</c:v>
                </c:pt>
                <c:pt idx="1252">
                  <c:v>125.19999999999716</c:v>
                </c:pt>
                <c:pt idx="1253">
                  <c:v>125.29999999999715</c:v>
                </c:pt>
                <c:pt idx="1254">
                  <c:v>125.39999999999715</c:v>
                </c:pt>
                <c:pt idx="1255">
                  <c:v>125.49999999999714</c:v>
                </c:pt>
                <c:pt idx="1256">
                  <c:v>125.59999999999714</c:v>
                </c:pt>
                <c:pt idx="1257">
                  <c:v>125.69999999999713</c:v>
                </c:pt>
                <c:pt idx="1258">
                  <c:v>125.79999999999713</c:v>
                </c:pt>
                <c:pt idx="1259">
                  <c:v>125.89999999999712</c:v>
                </c:pt>
                <c:pt idx="1260">
                  <c:v>125.99999999999712</c:v>
                </c:pt>
                <c:pt idx="1261">
                  <c:v>126.09999999999711</c:v>
                </c:pt>
                <c:pt idx="1262">
                  <c:v>126.1999999999971</c:v>
                </c:pt>
                <c:pt idx="1263">
                  <c:v>126.2999999999971</c:v>
                </c:pt>
                <c:pt idx="1264">
                  <c:v>126.39999999999709</c:v>
                </c:pt>
                <c:pt idx="1265">
                  <c:v>126.49999999999709</c:v>
                </c:pt>
                <c:pt idx="1266">
                  <c:v>126.59999999999708</c:v>
                </c:pt>
                <c:pt idx="1267">
                  <c:v>126.69999999999708</c:v>
                </c:pt>
                <c:pt idx="1268">
                  <c:v>126.79999999999707</c:v>
                </c:pt>
                <c:pt idx="1269">
                  <c:v>126.89999999999706</c:v>
                </c:pt>
                <c:pt idx="1270">
                  <c:v>126.99999999999706</c:v>
                </c:pt>
                <c:pt idx="1271">
                  <c:v>127.09999999999705</c:v>
                </c:pt>
                <c:pt idx="1272">
                  <c:v>127.19999999999705</c:v>
                </c:pt>
                <c:pt idx="1273">
                  <c:v>127.29999999999704</c:v>
                </c:pt>
                <c:pt idx="1274">
                  <c:v>127.39999999999704</c:v>
                </c:pt>
                <c:pt idx="1275">
                  <c:v>127.49999999999703</c:v>
                </c:pt>
                <c:pt idx="1276">
                  <c:v>127.59999999999702</c:v>
                </c:pt>
                <c:pt idx="1277">
                  <c:v>127.69999999999702</c:v>
                </c:pt>
                <c:pt idx="1278">
                  <c:v>127.79999999999701</c:v>
                </c:pt>
                <c:pt idx="1279">
                  <c:v>127.89999999999701</c:v>
                </c:pt>
                <c:pt idx="1280">
                  <c:v>127.999999999997</c:v>
                </c:pt>
                <c:pt idx="1281">
                  <c:v>128.09999999999701</c:v>
                </c:pt>
                <c:pt idx="1282">
                  <c:v>128.199999999997</c:v>
                </c:pt>
                <c:pt idx="1283">
                  <c:v>128.299999999997</c:v>
                </c:pt>
                <c:pt idx="1284">
                  <c:v>128.39999999999699</c:v>
                </c:pt>
                <c:pt idx="1285">
                  <c:v>128.49999999999699</c:v>
                </c:pt>
                <c:pt idx="1286">
                  <c:v>128.59999999999698</c:v>
                </c:pt>
                <c:pt idx="1287">
                  <c:v>128.69999999999698</c:v>
                </c:pt>
              </c:numCache>
            </c:numRef>
          </c:xVal>
          <c:yVal>
            <c:numRef>
              <c:f>helper!$AA$3:$AA$1290</c:f>
              <c:numCache>
                <c:formatCode>General</c:formatCode>
                <c:ptCount val="1288"/>
                <c:pt idx="0">
                  <c:v>3.0353913807886683E-4</c:v>
                </c:pt>
                <c:pt idx="1">
                  <c:v>3.9329871231989105E-4</c:v>
                </c:pt>
                <c:pt idx="2">
                  <c:v>5.0233009346702822E-4</c:v>
                </c:pt>
                <c:pt idx="3">
                  <c:v>6.3349023544211514E-4</c:v>
                </c:pt>
                <c:pt idx="4">
                  <c:v>7.8987057016782075E-4</c:v>
                </c:pt>
                <c:pt idx="5">
                  <c:v>9.7479269359691768E-4</c:v>
                </c:pt>
                <c:pt idx="6">
                  <c:v>1.1918008489852146E-3</c:v>
                </c:pt>
                <c:pt idx="7">
                  <c:v>1.4446510717446735E-3</c:v>
                </c:pt>
                <c:pt idx="8">
                  <c:v>1.7372969029554152E-3</c:v>
                </c:pt>
                <c:pt idx="9">
                  <c:v>2.0738716246351224E-3</c:v>
                </c:pt>
                <c:pt idx="10">
                  <c:v>2.4586670184388207E-3</c:v>
                </c:pt>
                <c:pt idx="11">
                  <c:v>2.8961086998101045E-3</c:v>
                </c:pt>
                <c:pt idx="12">
                  <c:v>3.3907281309024403E-3</c:v>
                </c:pt>
                <c:pt idx="13">
                  <c:v>3.9471314669854828E-3</c:v>
                </c:pt>
                <c:pt idx="14">
                  <c:v>4.5699654416852514E-3</c:v>
                </c:pt>
                <c:pt idx="15">
                  <c:v>5.2638805454233578E-3</c:v>
                </c:pt>
                <c:pt idx="16">
                  <c:v>6.0334917979876545E-3</c:v>
                </c:pt>
                <c:pt idx="17">
                  <c:v>6.8833374594893292E-3</c:v>
                </c:pt>
                <c:pt idx="18">
                  <c:v>7.8178360632993778E-3</c:v>
                </c:pt>
                <c:pt idx="19">
                  <c:v>8.8412421892339402E-3</c:v>
                </c:pt>
                <c:pt idx="20">
                  <c:v>9.9576014246772256E-3</c:v>
                </c:pt>
                <c:pt idx="21">
                  <c:v>1.1170704984981843E-2</c:v>
                </c:pt>
                <c:pt idx="22">
                  <c:v>1.2484044481958988E-2</c:v>
                </c:pt>
                <c:pt idx="23">
                  <c:v>1.390076734025323E-2</c:v>
                </c:pt>
                <c:pt idx="24">
                  <c:v>1.5423633365687715E-2</c:v>
                </c:pt>
                <c:pt idx="25">
                  <c:v>1.7054972967171681E-2</c:v>
                </c:pt>
                <c:pt idx="26">
                  <c:v>1.8796647524500013E-2</c:v>
                </c:pt>
                <c:pt idx="27">
                  <c:v>2.0650012378467999E-2</c:v>
                </c:pt>
                <c:pt idx="28">
                  <c:v>2.2615882897401761E-2</c:v>
                </c:pt>
                <c:pt idx="29">
                  <c:v>2.4694504045791377E-2</c:v>
                </c:pt>
                <c:pt idx="30">
                  <c:v>2.6885523846628557E-2</c:v>
                </c:pt>
                <c:pt idx="31">
                  <c:v>2.9187971089791258E-2</c:v>
                </c:pt>
                <c:pt idx="32">
                  <c:v>3.1600237594958662E-2</c:v>
                </c:pt>
                <c:pt idx="33">
                  <c:v>3.4120065289712481E-2</c:v>
                </c:pt>
                <c:pt idx="34">
                  <c:v>3.6744538312373717E-2</c:v>
                </c:pt>
                <c:pt idx="35">
                  <c:v>3.9470080295454499E-2</c:v>
                </c:pt>
                <c:pt idx="36">
                  <c:v>4.2292456930125004E-2</c:v>
                </c:pt>
                <c:pt idx="37">
                  <c:v>4.5206783855565112E-2</c:v>
                </c:pt>
                <c:pt idx="38">
                  <c:v>4.8207539860251163E-2</c:v>
                </c:pt>
                <c:pt idx="39">
                  <c:v>5.1288585325874436E-2</c:v>
                </c:pt>
                <c:pt idx="40">
                  <c:v>5.4443185789422768E-2</c:v>
                </c:pt>
                <c:pt idx="41">
                  <c:v>5.7664040445685162E-2</c:v>
                </c:pt>
                <c:pt idx="42">
                  <c:v>6.0943315361705976E-2</c:v>
                </c:pt>
                <c:pt idx="43">
                  <c:v>6.4272681127132761E-2</c:v>
                </c:pt>
                <c:pt idx="44">
                  <c:v>6.764335462050608E-2</c:v>
                </c:pt>
                <c:pt idx="45">
                  <c:v>7.1046144531818026E-2</c:v>
                </c:pt>
                <c:pt idx="46">
                  <c:v>7.4471500246524394E-2</c:v>
                </c:pt>
                <c:pt idx="47">
                  <c:v>7.7909563665973749E-2</c:v>
                </c:pt>
                <c:pt idx="48">
                  <c:v>8.1350223514173647E-2</c:v>
                </c:pt>
                <c:pt idx="49">
                  <c:v>8.4783171661139176E-2</c:v>
                </c:pt>
                <c:pt idx="50">
                  <c:v>8.8197960978864717E-2</c:v>
                </c:pt>
                <c:pt idx="51">
                  <c:v>9.1584064237264562E-2</c:v>
                </c:pt>
                <c:pt idx="52">
                  <c:v>9.4930933544195767E-2</c:v>
                </c:pt>
                <c:pt idx="53">
                  <c:v>9.8228059835806597E-2</c:v>
                </c:pt>
                <c:pt idx="54">
                  <c:v>0.10146503193075899</c:v>
                </c:pt>
                <c:pt idx="55">
                  <c:v>0.10463159467413184</c:v>
                </c:pt>
                <c:pt idx="56">
                  <c:v>0.10771770571372268</c:v>
                </c:pt>
                <c:pt idx="57">
                  <c:v>0.11071359047269942</c:v>
                </c:pt>
                <c:pt idx="58">
                  <c:v>0.11360979490772519</c:v>
                </c:pt>
                <c:pt idx="59">
                  <c:v>0.11639723567037742</c:v>
                </c:pt>
                <c:pt idx="60">
                  <c:v>0.11906724732146731</c:v>
                </c:pt>
                <c:pt idx="61">
                  <c:v>0.12161162628226924</c:v>
                </c:pt>
                <c:pt idx="62">
                  <c:v>0.1240226712432234</c:v>
                </c:pt>
                <c:pt idx="63">
                  <c:v>0.1262932197888941</c:v>
                </c:pt>
                <c:pt idx="64">
                  <c:v>0.12841668103736681</c:v>
                </c:pt>
                <c:pt idx="65">
                  <c:v>0.13038706413237966</c:v>
                </c:pt>
                <c:pt idx="66">
                  <c:v>0.13219900246684146</c:v>
                </c:pt>
                <c:pt idx="67">
                  <c:v>0.13384777355654712</c:v>
                </c:pt>
                <c:pt idx="68">
                  <c:v>0.1353293145224374</c:v>
                </c:pt>
                <c:pt idx="69">
                  <c:v>0.13664023317826918</c:v>
                </c:pt>
                <c:pt idx="70">
                  <c:v>0.13777781475769799</c:v>
                </c:pt>
                <c:pt idx="71">
                  <c:v>0.13874002435019456</c:v>
                </c:pt>
                <c:pt idx="72">
                  <c:v>0.13952550514862641</c:v>
                </c:pt>
                <c:pt idx="73">
                  <c:v>0.14013357264247162</c:v>
                </c:pt>
                <c:pt idx="74">
                  <c:v>0.14056420491928001</c:v>
                </c:pt>
                <c:pt idx="75">
                  <c:v>0.14081802926297016</c:v>
                </c:pt>
                <c:pt idx="76">
                  <c:v>0.14089630526071276</c:v>
                </c:pt>
                <c:pt idx="77">
                  <c:v>0.14080090465039388</c:v>
                </c:pt>
                <c:pt idx="78">
                  <c:v>0.14053428815791591</c:v>
                </c:pt>
                <c:pt idx="79">
                  <c:v>0.1400994795878458</c:v>
                </c:pt>
                <c:pt idx="80">
                  <c:v>0.13950003744216935</c:v>
                </c:pt>
                <c:pt idx="81">
                  <c:v>0.13874002435019475</c:v>
                </c:pt>
                <c:pt idx="82">
                  <c:v>0.13782397459803358</c:v>
                </c:pt>
                <c:pt idx="83">
                  <c:v>0.13675686004867735</c:v>
                </c:pt>
                <c:pt idx="84">
                  <c:v>0.13554405474359166</c:v>
                </c:pt>
                <c:pt idx="85">
                  <c:v>0.13419129847412473</c:v>
                </c:pt>
                <c:pt idx="86">
                  <c:v>0.13270465960602038</c:v>
                </c:pt>
                <c:pt idx="87">
                  <c:v>0.13109049743312554</c:v>
                </c:pt>
                <c:pt idx="88">
                  <c:v>0.12935542432717287</c:v>
                </c:pt>
                <c:pt idx="89">
                  <c:v>0.12750626793950032</c:v>
                </c:pt>
                <c:pt idx="90">
                  <c:v>0.12555003369795267</c:v>
                </c:pt>
                <c:pt idx="91">
                  <c:v>0.12349386782819555</c:v>
                </c:pt>
                <c:pt idx="92">
                  <c:v>0.12134502111348638</c:v>
                </c:pt>
                <c:pt idx="93">
                  <c:v>0.11911081359078372</c:v>
                </c:pt>
                <c:pt idx="94">
                  <c:v>0.11679860036415898</c:v>
                </c:pt>
                <c:pt idx="95">
                  <c:v>0.11441573869899083</c:v>
                </c:pt>
                <c:pt idx="96">
                  <c:v>0.11196955654257992</c:v>
                </c:pt>
                <c:pt idx="97">
                  <c:v>0.10946732259879582</c:v>
                </c:pt>
                <c:pt idx="98">
                  <c:v>0.10691621806633694</c:v>
                </c:pt>
                <c:pt idx="99">
                  <c:v>0.10432331013231867</c:v>
                </c:pt>
                <c:pt idx="100">
                  <c:v>0.10169552729534194</c:v>
                </c:pt>
                <c:pt idx="101">
                  <c:v>9.9039636575087756E-2</c:v>
                </c:pt>
                <c:pt idx="102">
                  <c:v>9.6362222648945284E-2</c:v>
                </c:pt>
                <c:pt idx="103">
                  <c:v>9.3669668940325329E-2</c:v>
                </c:pt>
                <c:pt idx="104">
                  <c:v>9.0968140668239494E-2</c:v>
                </c:pt>
                <c:pt idx="105">
                  <c:v>8.8263569853507445E-2</c:v>
                </c:pt>
                <c:pt idx="106">
                  <c:v>8.5561642263669829E-2</c:v>
                </c:pt>
                <c:pt idx="107">
                  <c:v>8.2867786266378377E-2</c:v>
                </c:pt>
                <c:pt idx="108">
                  <c:v>8.0187163549752999E-2</c:v>
                </c:pt>
                <c:pt idx="109">
                  <c:v>7.7524661657961902E-2</c:v>
                </c:pt>
                <c:pt idx="110">
                  <c:v>7.48848882811156E-2</c:v>
                </c:pt>
                <c:pt idx="111">
                  <c:v>7.2272167230469697E-2</c:v>
                </c:pt>
                <c:pt idx="112">
                  <c:v>6.9690536022898125E-2</c:v>
                </c:pt>
                <c:pt idx="113">
                  <c:v>6.714374499262285E-2</c:v>
                </c:pt>
                <c:pt idx="114">
                  <c:v>6.4635257843223007E-2</c:v>
                </c:pt>
                <c:pt idx="115">
                  <c:v>6.2168253548992337E-2</c:v>
                </c:pt>
                <c:pt idx="116">
                  <c:v>5.9745629511700676E-2</c:v>
                </c:pt>
                <c:pt idx="117">
                  <c:v>5.7370005876723633E-2</c:v>
                </c:pt>
                <c:pt idx="118">
                  <c:v>5.5043730911271328E-2</c:v>
                </c:pt>
                <c:pt idx="119">
                  <c:v>5.2768887347016215E-2</c:v>
                </c:pt>
                <c:pt idx="120">
                  <c:v>5.0547299589753271E-2</c:v>
                </c:pt>
                <c:pt idx="121">
                  <c:v>4.8380541699736088E-2</c:v>
                </c:pt>
                <c:pt idx="122">
                  <c:v>4.6269946047989875E-2</c:v>
                </c:pt>
                <c:pt idx="123">
                  <c:v>4.421661255611764E-2</c:v>
                </c:pt>
                <c:pt idx="124">
                  <c:v>4.2221418429847446E-2</c:v>
                </c:pt>
                <c:pt idx="125">
                  <c:v>4.0285028299747221E-2</c:v>
                </c:pt>
                <c:pt idx="126">
                  <c:v>3.8407904686093397E-2</c:v>
                </c:pt>
                <c:pt idx="127">
                  <c:v>3.6590318708776645E-2</c:v>
                </c:pt>
                <c:pt idx="128">
                  <c:v>3.4832360967288999E-2</c:v>
                </c:pt>
                <c:pt idx="129">
                  <c:v>3.3133952520219653E-2</c:v>
                </c:pt>
                <c:pt idx="130">
                  <c:v>3.1494855898230999E-2</c:v>
                </c:pt>
                <c:pt idx="131">
                  <c:v>2.9914686089149885E-2</c:v>
                </c:pt>
                <c:pt idx="132">
                  <c:v>2.8392921438539373E-2</c:v>
                </c:pt>
                <c:pt idx="133">
                  <c:v>2.6928914413876241E-2</c:v>
                </c:pt>
                <c:pt idx="134">
                  <c:v>2.5521902185206367E-2</c:v>
                </c:pt>
                <c:pt idx="135">
                  <c:v>2.4171016979848414E-2</c:v>
                </c:pt>
                <c:pt idx="136">
                  <c:v>2.2875296173335152E-2</c:v>
                </c:pt>
                <c:pt idx="137">
                  <c:v>2.163369208329138E-2</c:v>
                </c:pt>
                <c:pt idx="138">
                  <c:v>2.0445081437321901E-2</c:v>
                </c:pt>
                <c:pt idx="139">
                  <c:v>1.9308274490199985E-2</c:v>
                </c:pt>
                <c:pt idx="140">
                  <c:v>1.8222023769690829E-2</c:v>
                </c:pt>
                <c:pt idx="141">
                  <c:v>1.7185032434192542E-2</c:v>
                </c:pt>
                <c:pt idx="142">
                  <c:v>1.6195962229026046E-2</c:v>
                </c:pt>
                <c:pt idx="143">
                  <c:v>1.5253441031636233E-2</c:v>
                </c:pt>
                <c:pt idx="144">
                  <c:v>1.435606997917864E-2</c:v>
                </c:pt>
                <c:pt idx="145">
                  <c:v>1.350243017494988E-2</c:v>
                </c:pt>
                <c:pt idx="146">
                  <c:v>1.2691088972877757E-2</c:v>
                </c:pt>
                <c:pt idx="147">
                  <c:v>1.1920605841813673E-2</c:v>
                </c:pt>
                <c:pt idx="148">
                  <c:v>1.1189537813669454E-2</c:v>
                </c:pt>
                <c:pt idx="149">
                  <c:v>1.0496444521518164E-2</c:v>
                </c:pt>
                <c:pt idx="150">
                  <c:v>9.8398928356331107E-3</c:v>
                </c:pt>
                <c:pt idx="151">
                  <c:v>9.2184611070834678E-3</c:v>
                </c:pt>
                <c:pt idx="152">
                  <c:v>8.6307430299415733E-3</c:v>
                </c:pt>
                <c:pt idx="153">
                  <c:v>8.0753511343957113E-3</c:v>
                </c:pt>
                <c:pt idx="154">
                  <c:v>7.5509199241134625E-3</c:v>
                </c:pt>
                <c:pt idx="155">
                  <c:v>7.0561086720706172E-3</c:v>
                </c:pt>
                <c:pt idx="156">
                  <c:v>6.5896038897634984E-3</c:v>
                </c:pt>
                <c:pt idx="157">
                  <c:v>6.1501214852669557E-3</c:v>
                </c:pt>
                <c:pt idx="158">
                  <c:v>5.7364086259951144E-3</c:v>
                </c:pt>
                <c:pt idx="159">
                  <c:v>5.3472453222828693E-3</c:v>
                </c:pt>
                <c:pt idx="160">
                  <c:v>4.9814457480392964E-3</c:v>
                </c:pt>
                <c:pt idx="161">
                  <c:v>4.6378593147438753E-3</c:v>
                </c:pt>
                <c:pt idx="162">
                  <c:v>4.3153715149707866E-3</c:v>
                </c:pt>
                <c:pt idx="163">
                  <c:v>4.0129045514481852E-3</c:v>
                </c:pt>
                <c:pt idx="164">
                  <c:v>3.7294177673975176E-3</c:v>
                </c:pt>
                <c:pt idx="165">
                  <c:v>3.4639078935619306E-3</c:v>
                </c:pt>
                <c:pt idx="166">
                  <c:v>3.2154091269327805E-3</c:v>
                </c:pt>
                <c:pt idx="167">
                  <c:v>2.9829930557282837E-3</c:v>
                </c:pt>
                <c:pt idx="168">
                  <c:v>2.7657684446762035E-3</c:v>
                </c:pt>
                <c:pt idx="169">
                  <c:v>2.5628808941118883E-3</c:v>
                </c:pt>
                <c:pt idx="170">
                  <c:v>2.3735123858304656E-3</c:v>
                </c:pt>
                <c:pt idx="171">
                  <c:v>2.1968807280365586E-3</c:v>
                </c:pt>
                <c:pt idx="172">
                  <c:v>2.0322389111199482E-3</c:v>
                </c:pt>
                <c:pt idx="173">
                  <c:v>1.8788743853601123E-3</c:v>
                </c:pt>
                <c:pt idx="174">
                  <c:v>1.7361082710298631E-3</c:v>
                </c:pt>
                <c:pt idx="175">
                  <c:v>1.6032945107343711E-3</c:v>
                </c:pt>
                <c:pt idx="176">
                  <c:v>1.4798189731906383E-3</c:v>
                </c:pt>
                <c:pt idx="177">
                  <c:v>1.3650985170281806E-3</c:v>
                </c:pt>
                <c:pt idx="178">
                  <c:v>1.2585800225773649E-3</c:v>
                </c:pt>
                <c:pt idx="179">
                  <c:v>1.1597393990115123E-3</c:v>
                </c:pt>
                <c:pt idx="180">
                  <c:v>1.0680805736236994E-3</c:v>
                </c:pt>
                <c:pt idx="181">
                  <c:v>9.8313446945281439E-4</c:v>
                </c:pt>
                <c:pt idx="182">
                  <c:v>9.0445797692700273E-4</c:v>
                </c:pt>
                <c:pt idx="183">
                  <c:v>8.3163292466758296E-4</c:v>
                </c:pt>
                <c:pt idx="184">
                  <c:v>7.6426505409465831E-4</c:v>
                </c:pt>
                <c:pt idx="185">
                  <c:v>7.0198300199720101E-4</c:v>
                </c:pt>
                <c:pt idx="186">
                  <c:v>6.4443729477656371E-4</c:v>
                </c:pt>
                <c:pt idx="187">
                  <c:v>5.9129935764321668E-4</c:v>
                </c:pt>
                <c:pt idx="188">
                  <c:v>5.4226054164236803E-4</c:v>
                </c:pt>
                <c:pt idx="189">
                  <c:v>4.9703117100492874E-4</c:v>
                </c:pt>
                <c:pt idx="190">
                  <c:v>4.5533961296588603E-4</c:v>
                </c:pt>
                <c:pt idx="191">
                  <c:v>4.1693137186218308E-4</c:v>
                </c:pt>
                <c:pt idx="192">
                  <c:v>3.8156820901607386E-4</c:v>
                </c:pt>
                <c:pt idx="193">
                  <c:v>3.4902728962732334E-4</c:v>
                </c:pt>
                <c:pt idx="194">
                  <c:v>3.1910035763745638E-4</c:v>
                </c:pt>
                <c:pt idx="195">
                  <c:v>2.9159293929114131E-4</c:v>
                </c:pt>
                <c:pt idx="196">
                  <c:v>2.6632357590255536E-4</c:v>
                </c:pt>
                <c:pt idx="197">
                  <c:v>2.4312308613756367E-4</c:v>
                </c:pt>
                <c:pt idx="198">
                  <c:v>2.2183385794460187E-4</c:v>
                </c:pt>
                <c:pt idx="199">
                  <c:v>2.0230917010753149E-4</c:v>
                </c:pt>
                <c:pt idx="200">
                  <c:v>1.8441254325118206E-4</c:v>
                </c:pt>
                <c:pt idx="201">
                  <c:v>1.6801712000416068E-4</c:v>
                </c:pt>
                <c:pt idx="202">
                  <c:v>1.5300507391238373E-4</c:v>
                </c:pt>
                <c:pt idx="203">
                  <c:v>1.3926704660006327E-4</c:v>
                </c:pt>
                <c:pt idx="204">
                  <c:v>1.2670161259134184E-4</c:v>
                </c:pt>
                <c:pt idx="205">
                  <c:v>1.1521477113454704E-4</c:v>
                </c:pt>
                <c:pt idx="206">
                  <c:v>1.0471946431119771E-4</c:v>
                </c:pt>
                <c:pt idx="207">
                  <c:v>9.5135120662523203E-5</c:v>
                </c:pt>
                <c:pt idx="208">
                  <c:v>8.6387223526502834E-5</c:v>
                </c:pt>
                <c:pt idx="209">
                  <c:v>7.8406903247415266E-5</c:v>
                </c:pt>
                <c:pt idx="210">
                  <c:v>7.1130552396883286E-5</c:v>
                </c:pt>
                <c:pt idx="211">
                  <c:v>6.4499463129558717E-5</c:v>
                </c:pt>
                <c:pt idx="212">
                  <c:v>5.8459485787277704E-5</c:v>
                </c:pt>
                <c:pt idx="213">
                  <c:v>5.296070786199502E-5</c:v>
                </c:pt>
                <c:pt idx="214">
                  <c:v>4.7957152429432319E-5</c:v>
                </c:pt>
                <c:pt idx="215">
                  <c:v>4.3406495171619417E-5</c:v>
                </c:pt>
                <c:pt idx="216">
                  <c:v>3.9269799116698384E-5</c:v>
                </c:pt>
                <c:pt idx="217">
                  <c:v>3.5511266238084272E-5</c:v>
                </c:pt>
                <c:pt idx="218">
                  <c:v>3.209800507177353E-5</c:v>
                </c:pt>
                <c:pt idx="219">
                  <c:v>2.8999813529865592E-5</c:v>
                </c:pt>
                <c:pt idx="220">
                  <c:v>2.6188976109761257E-5</c:v>
                </c:pt>
                <c:pt idx="221">
                  <c:v>2.3640074721692999E-5</c:v>
                </c:pt>
                <c:pt idx="222">
                  <c:v>2.1329812381844333E-5</c:v>
                </c:pt>
                <c:pt idx="223">
                  <c:v>1.9236849044042667E-5</c:v>
                </c:pt>
                <c:pt idx="224">
                  <c:v>1.7341648869571161E-5</c:v>
                </c:pt>
                <c:pt idx="225">
                  <c:v>1.5626338261782787E-5</c:v>
                </c:pt>
                <c:pt idx="226">
                  <c:v>1.4074574019701495E-5</c:v>
                </c:pt>
                <c:pt idx="227">
                  <c:v>1.2671420992443874E-5</c:v>
                </c:pt>
                <c:pt idx="228">
                  <c:v>1.1403238643919305E-5</c:v>
                </c:pt>
                <c:pt idx="229">
                  <c:v>1.0257575964712049E-5</c:v>
                </c:pt>
                <c:pt idx="230">
                  <c:v>9.2230741951765983E-6</c:v>
                </c:pt>
                <c:pt idx="231">
                  <c:v>8.289376850463617E-6</c:v>
                </c:pt>
                <c:pt idx="232">
                  <c:v>7.4470465643506707E-6</c:v>
                </c:pt>
                <c:pt idx="233">
                  <c:v>6.6874882942808202E-6</c:v>
                </c:pt>
                <c:pt idx="234">
                  <c:v>6.0028784548514576E-6</c:v>
                </c:pt>
                <c:pt idx="235">
                  <c:v>5.3860995710824428E-6</c:v>
                </c:pt>
                <c:pt idx="236">
                  <c:v>4.8306800660838737E-6</c:v>
                </c:pt>
                <c:pt idx="237">
                  <c:v>4.3307388202022661E-6</c:v>
                </c:pt>
                <c:pt idx="238">
                  <c:v>3.8809341603254002E-6</c:v>
                </c:pt>
                <c:pt idx="239">
                  <c:v>3.4764169587517157E-6</c:v>
                </c:pt>
                <c:pt idx="240">
                  <c:v>3.1127875408720511E-6</c:v>
                </c:pt>
                <c:pt idx="241">
                  <c:v>2.7860561198653251E-6</c:v>
                </c:pt>
                <c:pt idx="242">
                  <c:v>2.4926064946793083E-6</c:v>
                </c:pt>
                <c:pt idx="243">
                  <c:v>2.2291627647602241E-6</c:v>
                </c:pt>
                <c:pt idx="244">
                  <c:v>1.9927588313236043E-6</c:v>
                </c:pt>
                <c:pt idx="245">
                  <c:v>1.7807104704394638E-6</c:v>
                </c:pt>
                <c:pt idx="246">
                  <c:v>1.59058977785685E-6</c:v>
                </c:pt>
                <c:pt idx="247">
                  <c:v>1.4202017993375594E-6</c:v>
                </c:pt>
                <c:pt idx="248">
                  <c:v>1.2675631733320677E-6</c:v>
                </c:pt>
                <c:pt idx="249">
                  <c:v>1.1308826251360805E-6</c:v>
                </c:pt>
                <c:pt idx="250">
                  <c:v>1.0085431632425235E-6</c:v>
                </c:pt>
                <c:pt idx="251">
                  <c:v>8.9908583947843331E-7</c:v>
                </c:pt>
                <c:pt idx="252">
                  <c:v>8.0119494471833437E-7</c:v>
                </c:pt>
                <c:pt idx="253">
                  <c:v>7.1368452152400974E-7</c:v>
                </c:pt>
                <c:pt idx="254">
                  <c:v>6.3548608400475833E-7</c:v>
                </c:pt>
                <c:pt idx="255">
                  <c:v>5.6563744355135155E-7</c:v>
                </c:pt>
                <c:pt idx="256">
                  <c:v>5.0327254690001015E-7</c:v>
                </c:pt>
                <c:pt idx="257">
                  <c:v>4.4761224025813265E-7</c:v>
                </c:pt>
                <c:pt idx="258">
                  <c:v>3.9795587999959235E-7</c:v>
                </c:pt>
                <c:pt idx="259">
                  <c:v>3.5367371674139317E-7</c:v>
                </c:pt>
                <c:pt idx="260">
                  <c:v>3.1419998547170354E-7</c:v>
                </c:pt>
                <c:pt idx="261">
                  <c:v>2.7902663983812885E-7</c:v>
                </c:pt>
                <c:pt idx="262">
                  <c:v>2.4769767374879317E-7</c:v>
                </c:pt>
                <c:pt idx="263">
                  <c:v>2.1980397811195396E-7</c:v>
                </c:pt>
                <c:pt idx="264">
                  <c:v>1.9497868486509252E-7</c:v>
                </c:pt>
                <c:pt idx="265">
                  <c:v>1.728929544439935E-7</c:v>
                </c:pt>
                <c:pt idx="266">
                  <c:v>1.5325216653721892E-7</c:v>
                </c:pt>
                <c:pt idx="267">
                  <c:v>1.3579247738167706E-7</c:v>
                </c:pt>
                <c:pt idx="268">
                  <c:v>1.2027770999987424E-7</c:v>
                </c:pt>
                <c:pt idx="269">
                  <c:v>1.0649654667677374E-7</c:v>
                </c:pt>
                <c:pt idx="270">
                  <c:v>9.4259995641508985E-8</c:v>
                </c:pt>
                <c:pt idx="271">
                  <c:v>8.339910637228025E-8</c:v>
                </c:pt>
                <c:pt idx="272">
                  <c:v>7.3762910197249464E-8</c:v>
                </c:pt>
                <c:pt idx="273">
                  <c:v>6.5216564934314796E-8</c:v>
                </c:pt>
                <c:pt idx="274">
                  <c:v>5.7639684211941941E-8</c:v>
                </c:pt>
                <c:pt idx="275">
                  <c:v>5.092483385441174E-8</c:v>
                </c:pt>
                <c:pt idx="276">
                  <c:v>4.4976179309834672E-8</c:v>
                </c:pt>
                <c:pt idx="277">
                  <c:v>3.9708269559262163E-8</c:v>
                </c:pt>
                <c:pt idx="278">
                  <c:v>3.5044944280538122E-8</c:v>
                </c:pt>
                <c:pt idx="279">
                  <c:v>3.091835226099816E-8</c:v>
                </c:pt>
                <c:pt idx="280">
                  <c:v>2.7268070167721731E-8</c:v>
                </c:pt>
                <c:pt idx="281">
                  <c:v>2.4040311801261767E-8</c:v>
                </c:pt>
                <c:pt idx="282">
                  <c:v>2.1187218886443438E-8</c:v>
                </c:pt>
                <c:pt idx="283">
                  <c:v>1.866622529922033E-8</c:v>
                </c:pt>
                <c:pt idx="284">
                  <c:v>1.6439487398476051E-8</c:v>
                </c:pt>
                <c:pt idx="285">
                  <c:v>1.4473373832306172E-8</c:v>
                </c:pt>
                <c:pt idx="286">
                  <c:v>1.2738008825512344E-8</c:v>
                </c:pt>
                <c:pt idx="287">
                  <c:v>1.120686353414699E-8</c:v>
                </c:pt>
                <c:pt idx="288">
                  <c:v>9.8563905789011582E-9</c:v>
                </c:pt>
                <c:pt idx="289">
                  <c:v>8.6656973465079246E-9</c:v>
                </c:pt>
                <c:pt idx="290">
                  <c:v>7.6162540813289736E-9</c:v>
                </c:pt>
                <c:pt idx="291">
                  <c:v>6.6916331817943108E-9</c:v>
                </c:pt>
                <c:pt idx="292">
                  <c:v>5.8772764719242483E-9</c:v>
                </c:pt>
                <c:pt idx="293">
                  <c:v>5.1602875400573943E-9</c:v>
                </c:pt>
                <c:pt idx="294">
                  <c:v>4.5292465281514464E-9</c:v>
                </c:pt>
                <c:pt idx="295">
                  <c:v>3.9740450183619256E-9</c:v>
                </c:pt>
                <c:pt idx="296">
                  <c:v>3.4857389015759437E-9</c:v>
                </c:pt>
                <c:pt idx="297">
                  <c:v>3.0564173274945543E-9</c:v>
                </c:pt>
                <c:pt idx="298">
                  <c:v>2.6790860298354899E-9</c:v>
                </c:pt>
                <c:pt idx="299">
                  <c:v>2.3475634952078015E-9</c:v>
                </c:pt>
                <c:pt idx="300">
                  <c:v>2.0563886019587676E-9</c:v>
                </c:pt>
                <c:pt idx="301">
                  <c:v>1.8007384974263333E-9</c:v>
                </c:pt>
                <c:pt idx="302">
                  <c:v>1.57635561001939E-9</c:v>
                </c:pt>
                <c:pt idx="303">
                  <c:v>1.379482807738082E-9</c:v>
                </c:pt>
                <c:pt idx="304">
                  <c:v>1.2068058183561223E-9</c:v>
                </c:pt>
                <c:pt idx="305">
                  <c:v>1.0554021196305241E-9</c:v>
                </c:pt>
                <c:pt idx="306">
                  <c:v>9.2269559159361332E-10</c:v>
                </c:pt>
                <c:pt idx="307">
                  <c:v>8.0641629813372353E-10</c:v>
                </c:pt>
                <c:pt idx="308">
                  <c:v>7.0456483252165628E-10</c:v>
                </c:pt>
                <c:pt idx="309">
                  <c:v>6.1538072204474146E-10</c:v>
                </c:pt>
                <c:pt idx="310">
                  <c:v>5.3731444115695561E-10</c:v>
                </c:pt>
                <c:pt idx="311">
                  <c:v>4.6900263116247451E-10</c:v>
                </c:pt>
                <c:pt idx="312">
                  <c:v>4.0924616798578937E-10</c:v>
                </c:pt>
                <c:pt idx="313">
                  <c:v>3.5699075855201775E-10</c:v>
                </c:pt>
                <c:pt idx="314">
                  <c:v>3.1130978116828962E-10</c:v>
                </c:pt>
                <c:pt idx="315">
                  <c:v>2.7138911647641246E-10</c:v>
                </c:pt>
                <c:pt idx="316">
                  <c:v>2.3651374341481137E-10</c:v>
                </c:pt>
                <c:pt idx="317">
                  <c:v>2.0605589952312373E-10</c:v>
                </c:pt>
                <c:pt idx="318">
                  <c:v>1.7946462715173699E-10</c:v>
                </c:pt>
                <c:pt idx="319">
                  <c:v>1.5625654697687466E-10</c:v>
                </c:pt>
                <c:pt idx="320">
                  <c:v>1.3600771791785046E-10</c:v>
                </c:pt>
                <c:pt idx="321">
                  <c:v>1.1834645833071414E-10</c:v>
                </c:pt>
                <c:pt idx="322">
                  <c:v>1.0294701741257234E-10</c:v>
                </c:pt>
                <c:pt idx="323">
                  <c:v>8.9523998274652772E-11</c:v>
                </c:pt>
                <c:pt idx="324">
                  <c:v>7.7827445292070401E-11</c:v>
                </c:pt>
                <c:pt idx="325">
                  <c:v>6.7638518260274121E-11</c:v>
                </c:pt>
                <c:pt idx="326">
                  <c:v>5.8765684713494509E-11</c:v>
                </c:pt>
                <c:pt idx="327">
                  <c:v>5.1041369606643748E-11</c:v>
                </c:pt>
                <c:pt idx="328">
                  <c:v>4.4319008534421811E-11</c:v>
                </c:pt>
                <c:pt idx="329">
                  <c:v>3.847045685448785E-11</c:v>
                </c:pt>
                <c:pt idx="330">
                  <c:v>3.338371257983513E-11</c:v>
                </c:pt>
                <c:pt idx="331">
                  <c:v>2.8960915784856997E-11</c:v>
                </c:pt>
                <c:pt idx="332">
                  <c:v>2.5116591597644965E-11</c:v>
                </c:pt>
                <c:pt idx="333">
                  <c:v>2.1776107688428519E-11</c:v>
                </c:pt>
                <c:pt idx="334">
                  <c:v>1.8874320564843103E-11</c:v>
                </c:pt>
                <c:pt idx="335">
                  <c:v>1.6354387997259767E-11</c:v>
                </c:pt>
                <c:pt idx="336">
                  <c:v>1.4166727564859879E-11</c:v>
                </c:pt>
                <c:pt idx="337">
                  <c:v>1.2268103674000068E-11</c:v>
                </c:pt>
                <c:pt idx="338">
                  <c:v>1.0620827489017979E-11</c:v>
                </c:pt>
                <c:pt idx="339">
                  <c:v>9.1920560625765207E-12</c:v>
                </c:pt>
                <c:pt idx="340">
                  <c:v>7.953178585195839E-12</c:v>
                </c:pt>
                <c:pt idx="341">
                  <c:v>6.8792791160509224E-12</c:v>
                </c:pt>
                <c:pt idx="342">
                  <c:v>5.9486664310210084E-12</c:v>
                </c:pt>
                <c:pt idx="343">
                  <c:v>5.1424627485791301E-12</c:v>
                </c:pt>
                <c:pt idx="344">
                  <c:v>4.4442440864890746E-12</c:v>
                </c:pt>
                <c:pt idx="345">
                  <c:v>3.8397258776174013E-12</c:v>
                </c:pt>
                <c:pt idx="346">
                  <c:v>3.3164882449526658E-12</c:v>
                </c:pt>
                <c:pt idx="347">
                  <c:v>2.8637360161209991E-12</c:v>
                </c:pt>
                <c:pt idx="348">
                  <c:v>2.4720891569265178E-12</c:v>
                </c:pt>
                <c:pt idx="349">
                  <c:v>2.1333998311423565E-12</c:v>
                </c:pt>
                <c:pt idx="350">
                  <c:v>1.8405927582881315E-12</c:v>
                </c:pt>
                <c:pt idx="351">
                  <c:v>1.5875259498578547E-12</c:v>
                </c:pt>
                <c:pt idx="352">
                  <c:v>1.3688692639564942E-12</c:v>
                </c:pt>
                <c:pt idx="353">
                  <c:v>1.1799985343764921E-12</c:v>
                </c:pt>
                <c:pt idx="354">
                  <c:v>1.0169033079254401E-12</c:v>
                </c:pt>
                <c:pt idx="355">
                  <c:v>8.761064678507045E-13</c:v>
                </c:pt>
                <c:pt idx="356">
                  <c:v>7.5459423550887786E-13</c:v>
                </c:pt>
                <c:pt idx="357">
                  <c:v>6.4975523054843747E-13</c:v>
                </c:pt>
                <c:pt idx="358">
                  <c:v>5.5932743494704571E-13</c:v>
                </c:pt>
                <c:pt idx="359">
                  <c:v>4.8135205103767105E-13</c:v>
                </c:pt>
                <c:pt idx="360">
                  <c:v>4.1413337061481634E-13</c:v>
                </c:pt>
                <c:pt idx="361">
                  <c:v>3.5620388348610296E-13</c:v>
                </c:pt>
                <c:pt idx="362">
                  <c:v>3.0629395132727522E-13</c:v>
                </c:pt>
                <c:pt idx="363">
                  <c:v>2.6330545808400519E-13</c:v>
                </c:pt>
                <c:pt idx="364">
                  <c:v>2.2628892291746527E-13</c:v>
                </c:pt>
                <c:pt idx="365">
                  <c:v>1.9442362711206861E-13</c:v>
                </c:pt>
                <c:pt idx="366">
                  <c:v>1.6700036359622214E-13</c:v>
                </c:pt>
                <c:pt idx="367">
                  <c:v>1.4340646777771785E-13</c:v>
                </c:pt>
                <c:pt idx="368">
                  <c:v>1.2311283214866677E-13</c:v>
                </c:pt>
                <c:pt idx="369">
                  <c:v>1.056626453497305E-13</c:v>
                </c:pt>
                <c:pt idx="370">
                  <c:v>9.0661629783242416E-14</c:v>
                </c:pt>
                <c:pt idx="371">
                  <c:v>7.7769581030656232E-14</c:v>
                </c:pt>
                <c:pt idx="372">
                  <c:v>6.6693037789001304E-14</c:v>
                </c:pt>
                <c:pt idx="373">
                  <c:v>5.7178933256846319E-14</c:v>
                </c:pt>
                <c:pt idx="374">
                  <c:v>4.9009098278915394E-14</c:v>
                </c:pt>
                <c:pt idx="375">
                  <c:v>4.1995503456205714E-14</c:v>
                </c:pt>
                <c:pt idx="376">
                  <c:v>3.59761421576955E-14</c:v>
                </c:pt>
                <c:pt idx="377">
                  <c:v>3.0811469204230065E-14</c:v>
                </c:pt>
                <c:pt idx="378">
                  <c:v>2.6381321174713583E-14</c:v>
                </c:pt>
                <c:pt idx="379">
                  <c:v>2.2582254019334856E-14</c:v>
                </c:pt>
                <c:pt idx="380">
                  <c:v>1.9325242138006046E-14</c:v>
                </c:pt>
                <c:pt idx="381">
                  <c:v>1.6533690455335868E-14</c:v>
                </c:pt>
                <c:pt idx="382">
                  <c:v>1.4141717436934477E-14</c:v>
                </c:pt>
                <c:pt idx="383">
                  <c:v>1.2092672568679976E-14</c:v>
                </c:pt>
                <c:pt idx="384">
                  <c:v>1.0337856668208411E-14</c:v>
                </c:pt>
                <c:pt idx="385">
                  <c:v>8.8354176102664188E-15</c:v>
                </c:pt>
                <c:pt idx="386">
                  <c:v>7.5493977066664391E-15</c:v>
                </c:pt>
                <c:pt idx="387">
                  <c:v>6.4489121590247223E-15</c:v>
                </c:pt>
                <c:pt idx="388">
                  <c:v>5.5074407607003879E-15</c:v>
                </c:pt>
                <c:pt idx="389">
                  <c:v>4.7022174179076196E-15</c:v>
                </c:pt>
                <c:pt idx="390">
                  <c:v>4.0137041363550056E-15</c:v>
                </c:pt>
                <c:pt idx="391">
                  <c:v>3.4251379204147431E-15</c:v>
                </c:pt>
                <c:pt idx="392">
                  <c:v>2.9221405928358963E-15</c:v>
                </c:pt>
                <c:pt idx="393">
                  <c:v>2.4923828958347039E-15</c:v>
                </c:pt>
                <c:pt idx="394">
                  <c:v>2.1252954064082517E-15</c:v>
                </c:pt>
                <c:pt idx="395">
                  <c:v>1.8118198137507855E-15</c:v>
                </c:pt>
                <c:pt idx="396">
                  <c:v>1.5441949854544587E-15</c:v>
                </c:pt>
                <c:pt idx="397">
                  <c:v>1.3157730097757928E-15</c:v>
                </c:pt>
                <c:pt idx="398">
                  <c:v>1.1208610593384934E-15</c:v>
                </c:pt>
                <c:pt idx="399">
                  <c:v>9.5458549085341144E-16</c:v>
                </c:pt>
                <c:pt idx="400">
                  <c:v>8.1277508761186764E-16</c:v>
                </c:pt>
                <c:pt idx="401">
                  <c:v>6.9186077694160394E-16</c:v>
                </c:pt>
                <c:pt idx="402">
                  <c:v>5.887895224370587E-16</c:v>
                </c:pt>
                <c:pt idx="403">
                  <c:v>5.0095040834393356E-16</c:v>
                </c:pt>
                <c:pt idx="404">
                  <c:v>4.2611120772045469E-16</c:v>
                </c:pt>
                <c:pt idx="405">
                  <c:v>3.6236396275014445E-16</c:v>
                </c:pt>
                <c:pt idx="406">
                  <c:v>3.080783099059295E-16</c:v>
                </c:pt>
                <c:pt idx="407">
                  <c:v>2.618614589479972E-16</c:v>
                </c:pt>
                <c:pt idx="408">
                  <c:v>2.2252388678042495E-16</c:v>
                </c:pt>
                <c:pt idx="409">
                  <c:v>1.890499382863645E-16</c:v>
                </c:pt>
                <c:pt idx="410">
                  <c:v>1.6057263925989857E-16</c:v>
                </c:pt>
                <c:pt idx="411">
                  <c:v>1.36352123922795E-16</c:v>
                </c:pt>
                <c:pt idx="412">
                  <c:v>1.1575716339174912E-16</c:v>
                </c:pt>
                <c:pt idx="413">
                  <c:v>9.8249353694571267E-17</c:v>
                </c:pt>
                <c:pt idx="414">
                  <c:v>8.3369584119216622E-17</c:v>
                </c:pt>
                <c:pt idx="415">
                  <c:v>7.0726460199423755E-17</c:v>
                </c:pt>
                <c:pt idx="416">
                  <c:v>5.9986401688412083E-17</c:v>
                </c:pt>
                <c:pt idx="417">
                  <c:v>5.0865175479105631E-17</c:v>
                </c:pt>
                <c:pt idx="418">
                  <c:v>4.3120657486158212E-17</c:v>
                </c:pt>
                <c:pt idx="419">
                  <c:v>3.6546646780895319E-17</c:v>
                </c:pt>
                <c:pt idx="420">
                  <c:v>3.0967580428694058E-17</c:v>
                </c:pt>
                <c:pt idx="421">
                  <c:v>2.6234019092033384E-17</c:v>
                </c:pt>
                <c:pt idx="422">
                  <c:v>2.2218792025429762E-17</c:v>
                </c:pt>
                <c:pt idx="423">
                  <c:v>1.8813706026619243E-17</c:v>
                </c:pt>
                <c:pt idx="424">
                  <c:v>1.5926736588812233E-17</c:v>
                </c:pt>
                <c:pt idx="425">
                  <c:v>1.3479631238007443E-17</c:v>
                </c:pt>
                <c:pt idx="426">
                  <c:v>1.1405865109768123E-17</c:v>
                </c:pt>
                <c:pt idx="427">
                  <c:v>9.64889745622356E-18</c:v>
                </c:pt>
                <c:pt idx="428">
                  <c:v>8.160685178454975E-18</c:v>
                </c:pt>
                <c:pt idx="429">
                  <c:v>6.9004158257632162E-18</c:v>
                </c:pt>
                <c:pt idx="430">
                  <c:v>5.8334279412189336E-18</c:v>
                </c:pt>
                <c:pt idx="431">
                  <c:v>4.930291291078001E-18</c:v>
                </c:pt>
                <c:pt idx="432">
                  <c:v>4.1660235047679586E-18</c:v>
                </c:pt>
                <c:pt idx="433">
                  <c:v>3.519423067335091E-18</c:v>
                </c:pt>
                <c:pt idx="434">
                  <c:v>2.9725015292482509E-18</c:v>
                </c:pt>
                <c:pt idx="435">
                  <c:v>2.5100002994909658E-18</c:v>
                </c:pt>
                <c:pt idx="436">
                  <c:v>2.1189795272733763E-18</c:v>
                </c:pt>
                <c:pt idx="437">
                  <c:v>1.7884684072175832E-18</c:v>
                </c:pt>
                <c:pt idx="438">
                  <c:v>1.5091678069744612E-18</c:v>
                </c:pt>
                <c:pt idx="439">
                  <c:v>1.2731974530451016E-18</c:v>
                </c:pt>
                <c:pt idx="440">
                  <c:v>1.0738810528152598E-18</c:v>
                </c:pt>
                <c:pt idx="441">
                  <c:v>9.0556370652450868E-19</c:v>
                </c:pt>
                <c:pt idx="442">
                  <c:v>7.6345679612260975E-19</c:v>
                </c:pt>
                <c:pt idx="443">
                  <c:v>6.4350624933213624E-19</c:v>
                </c:pt>
                <c:pt idx="444">
                  <c:v>5.422806843898683E-19</c:v>
                </c:pt>
                <c:pt idx="445">
                  <c:v>4.5687645900844713E-19</c:v>
                </c:pt>
                <c:pt idx="446">
                  <c:v>3.8483708903394608E-19</c:v>
                </c:pt>
                <c:pt idx="447">
                  <c:v>3.2408487916022317E-19</c:v>
                </c:pt>
                <c:pt idx="448">
                  <c:v>2.7286292938600418E-19</c:v>
                </c:pt>
                <c:pt idx="449">
                  <c:v>2.2968595478095921E-19</c:v>
                </c:pt>
                <c:pt idx="450">
                  <c:v>1.9329858950674201E-19</c:v>
                </c:pt>
                <c:pt idx="451">
                  <c:v>1.6264004485251315E-19</c:v>
                </c:pt>
                <c:pt idx="452">
                  <c:v>1.3681416036709991E-19</c:v>
                </c:pt>
                <c:pt idx="453">
                  <c:v>1.1506403133753068E-19</c:v>
                </c:pt>
                <c:pt idx="454">
                  <c:v>9.6750518580567553E-20</c:v>
                </c:pt>
                <c:pt idx="455">
                  <c:v>8.1334050944358713E-20</c:v>
                </c:pt>
                <c:pt idx="456">
                  <c:v>6.8359219762605764E-20</c:v>
                </c:pt>
                <c:pt idx="457">
                  <c:v>5.744174006997176E-20</c:v>
                </c:pt>
                <c:pt idx="458">
                  <c:v>4.8257417642501316E-20</c:v>
                </c:pt>
                <c:pt idx="459">
                  <c:v>4.0532815549579662E-20</c:v>
                </c:pt>
                <c:pt idx="460">
                  <c:v>3.4037360326185998E-20</c:v>
                </c:pt>
                <c:pt idx="461">
                  <c:v>2.8576667316817967E-20</c:v>
                </c:pt>
                <c:pt idx="462">
                  <c:v>2.3986898246179273E-20</c:v>
                </c:pt>
                <c:pt idx="463">
                  <c:v>2.0129992523411932E-20</c:v>
                </c:pt>
                <c:pt idx="464">
                  <c:v>1.6889637941865881E-20</c:v>
                </c:pt>
                <c:pt idx="465">
                  <c:v>1.4167866938694285E-20</c:v>
                </c:pt>
                <c:pt idx="466">
                  <c:v>1.1882181975903191E-20</c:v>
                </c:pt>
                <c:pt idx="467">
                  <c:v>9.9631283633137688E-21</c:v>
                </c:pt>
                <c:pt idx="468">
                  <c:v>8.3522453612018411E-21</c:v>
                </c:pt>
                <c:pt idx="469">
                  <c:v>7.0003370138930232E-21</c:v>
                </c:pt>
                <c:pt idx="470">
                  <c:v>5.8660131625978598E-21</c:v>
                </c:pt>
                <c:pt idx="471">
                  <c:v>4.9144587105354363E-21</c:v>
                </c:pt>
                <c:pt idx="472">
                  <c:v>4.1163956736026408E-21</c:v>
                </c:pt>
                <c:pt idx="473">
                  <c:v>3.4472080219795007E-21</c:v>
                </c:pt>
                <c:pt idx="474">
                  <c:v>2.8862039520908899E-21</c:v>
                </c:pt>
                <c:pt idx="475">
                  <c:v>2.4159941516509565E-21</c:v>
                </c:pt>
                <c:pt idx="476">
                  <c:v>2.0219679412775904E-21</c:v>
                </c:pt>
                <c:pt idx="477">
                  <c:v>1.691851986223049E-21</c:v>
                </c:pt>
                <c:pt idx="478">
                  <c:v>1.4153386490739173E-21</c:v>
                </c:pt>
                <c:pt idx="479">
                  <c:v>1.1837730649797827E-21</c:v>
                </c:pt>
                <c:pt idx="480">
                  <c:v>9.8988972118835648E-22</c:v>
                </c:pt>
                <c:pt idx="481">
                  <c:v>8.2759075998618798E-22</c:v>
                </c:pt>
                <c:pt idx="482">
                  <c:v>6.9175943892489953E-22</c:v>
                </c:pt>
                <c:pt idx="483">
                  <c:v>5.7810320865492886E-22</c:v>
                </c:pt>
                <c:pt idx="484">
                  <c:v>4.8302173578379198E-22</c:v>
                </c:pt>
                <c:pt idx="485">
                  <c:v>4.0349593048189366E-22</c:v>
                </c:pt>
                <c:pt idx="486">
                  <c:v>3.3699465687958811E-22</c:v>
                </c:pt>
                <c:pt idx="487">
                  <c:v>2.8139632625064013E-22</c:v>
                </c:pt>
                <c:pt idx="488">
                  <c:v>2.3492301347332339E-22</c:v>
                </c:pt>
                <c:pt idx="489">
                  <c:v>1.9608510892302325E-22</c:v>
                </c:pt>
                <c:pt idx="490">
                  <c:v>1.6363483146174205E-22</c:v>
                </c:pt>
                <c:pt idx="491">
                  <c:v>1.3652719258427439E-22</c:v>
                </c:pt>
                <c:pt idx="492">
                  <c:v>1.138872247010457E-22</c:v>
                </c:pt>
                <c:pt idx="493">
                  <c:v>9.498247444431583E-23</c:v>
                </c:pt>
                <c:pt idx="494">
                  <c:v>7.9199920239849017E-23</c:v>
                </c:pt>
                <c:pt idx="495">
                  <c:v>6.6026606806125728E-23</c:v>
                </c:pt>
                <c:pt idx="496">
                  <c:v>5.5033401627510912E-23</c:v>
                </c:pt>
                <c:pt idx="497">
                  <c:v>4.5861373091149241E-23</c:v>
                </c:pt>
                <c:pt idx="498">
                  <c:v>3.8210369661322506E-23</c:v>
                </c:pt>
                <c:pt idx="499">
                  <c:v>3.1829446538605936E-23</c:v>
                </c:pt>
                <c:pt idx="500">
                  <c:v>2.6508842696801353E-23</c:v>
                </c:pt>
                <c:pt idx="501">
                  <c:v>2.2073258681289165E-23</c:v>
                </c:pt>
                <c:pt idx="502">
                  <c:v>1.8376225499570534E-23</c:v>
                </c:pt>
                <c:pt idx="503">
                  <c:v>1.5295388528805728E-23</c:v>
                </c:pt>
                <c:pt idx="504">
                  <c:v>1.2728558609975457E-23</c:v>
                </c:pt>
                <c:pt idx="505">
                  <c:v>1.0590406240190093E-23</c:v>
                </c:pt>
                <c:pt idx="506">
                  <c:v>8.8096947269332428E-24</c:v>
                </c:pt>
                <c:pt idx="507">
                  <c:v>7.3269649317218576E-24</c:v>
                </c:pt>
                <c:pt idx="508">
                  <c:v>6.0925983121398197E-24</c:v>
                </c:pt>
                <c:pt idx="509">
                  <c:v>5.0651967969096566E-24</c:v>
                </c:pt>
                <c:pt idx="510">
                  <c:v>4.2102279577271332E-24</c:v>
                </c:pt>
                <c:pt idx="511">
                  <c:v>3.498892276290306E-24</c:v>
                </c:pt>
                <c:pt idx="512">
                  <c:v>2.9071762997366345E-24</c:v>
                </c:pt>
                <c:pt idx="513">
                  <c:v>2.4150613466534437E-24</c:v>
                </c:pt>
                <c:pt idx="514">
                  <c:v>2.0058623490427604E-24</c:v>
                </c:pt>
                <c:pt idx="515">
                  <c:v>1.6656755445735563E-24</c:v>
                </c:pt>
                <c:pt idx="516">
                  <c:v>1.3829171955069137E-24</c:v>
                </c:pt>
                <c:pt idx="517">
                  <c:v>1.147938412900284E-24</c:v>
                </c:pt>
                <c:pt idx="518">
                  <c:v>9.5270359707202195E-25</c:v>
                </c:pt>
                <c:pt idx="519">
                  <c:v>7.9052204344829556E-25</c:v>
                </c:pt>
                <c:pt idx="520">
                  <c:v>6.5582397033824453E-25</c:v>
                </c:pt>
                <c:pt idx="521">
                  <c:v>5.4397365523897307E-25</c:v>
                </c:pt>
                <c:pt idx="522">
                  <c:v>4.511135637522246E-25</c:v>
                </c:pt>
                <c:pt idx="523">
                  <c:v>3.7403435770348821E-25</c:v>
                </c:pt>
                <c:pt idx="524">
                  <c:v>3.1006650815354544E-25</c:v>
                </c:pt>
                <c:pt idx="525">
                  <c:v>2.5698994116276689E-25</c:v>
                </c:pt>
                <c:pt idx="526">
                  <c:v>2.1295873162748005E-25</c:v>
                </c:pt>
                <c:pt idx="527">
                  <c:v>1.7643835188789186E-25</c:v>
                </c:pt>
                <c:pt idx="528">
                  <c:v>1.4615339273263351E-25</c:v>
                </c:pt>
                <c:pt idx="529">
                  <c:v>1.2104401799491413E-25</c:v>
                </c:pt>
                <c:pt idx="530">
                  <c:v>1.0022970112716121E-25</c:v>
                </c:pt>
                <c:pt idx="531">
                  <c:v>8.2979032155094801E-26</c:v>
                </c:pt>
                <c:pt idx="532">
                  <c:v>6.8684583954753765E-26</c:v>
                </c:pt>
                <c:pt idx="533">
                  <c:v>5.6841994322665894E-26</c:v>
                </c:pt>
                <c:pt idx="534">
                  <c:v>4.7032560225535871E-26</c:v>
                </c:pt>
                <c:pt idx="535">
                  <c:v>3.8908757447071295E-26</c:v>
                </c:pt>
                <c:pt idx="536">
                  <c:v>3.218219638400261E-26</c:v>
                </c:pt>
                <c:pt idx="537">
                  <c:v>2.6613606150686832E-26</c:v>
                </c:pt>
                <c:pt idx="538">
                  <c:v>2.2004507084280708E-26</c:v>
                </c:pt>
                <c:pt idx="539">
                  <c:v>1.8190288418530166E-26</c:v>
                </c:pt>
                <c:pt idx="540">
                  <c:v>1.5034455169073493E-26</c:v>
                </c:pt>
                <c:pt idx="541">
                  <c:v>1.2423847697897192E-26</c:v>
                </c:pt>
                <c:pt idx="542">
                  <c:v>1.0264670295820712E-26</c:v>
                </c:pt>
                <c:pt idx="543">
                  <c:v>8.4791925232703657E-27</c:v>
                </c:pt>
                <c:pt idx="544">
                  <c:v>7.0030098865225256E-27</c:v>
                </c:pt>
                <c:pt idx="545">
                  <c:v>5.7827694554361512E-27</c:v>
                </c:pt>
                <c:pt idx="546">
                  <c:v>4.7742818811430909E-27</c:v>
                </c:pt>
                <c:pt idx="547">
                  <c:v>3.9409544756956909E-27</c:v>
                </c:pt>
                <c:pt idx="548">
                  <c:v>3.2524910106325767E-27</c:v>
                </c:pt>
                <c:pt idx="549">
                  <c:v>2.6838130453568124E-27</c:v>
                </c:pt>
                <c:pt idx="550">
                  <c:v>2.2141652158089456E-27</c:v>
                </c:pt>
                <c:pt idx="551">
                  <c:v>1.8263732550447302E-27</c:v>
                </c:pt>
                <c:pt idx="552">
                  <c:v>1.5062287934084254E-27</c:v>
                </c:pt>
                <c:pt idx="553">
                  <c:v>1.2419793750178585E-27</c:v>
                </c:pt>
                <c:pt idx="554">
                  <c:v>1.0239057776323317E-27</c:v>
                </c:pt>
                <c:pt idx="555">
                  <c:v>8.4397175836091058E-28</c:v>
                </c:pt>
                <c:pt idx="556">
                  <c:v>6.9553387117369555E-28</c:v>
                </c:pt>
                <c:pt idx="557">
                  <c:v>5.7310109969720095E-28</c:v>
                </c:pt>
                <c:pt idx="558">
                  <c:v>4.7213579186600856E-28</c:v>
                </c:pt>
                <c:pt idx="559">
                  <c:v>3.8888883125920098E-28</c:v>
                </c:pt>
                <c:pt idx="560">
                  <c:v>3.2026318300092435E-28</c:v>
                </c:pt>
                <c:pt idx="561">
                  <c:v>2.6370095126313295E-28</c:v>
                </c:pt>
                <c:pt idx="562">
                  <c:v>2.1708991506419574E-28</c:v>
                </c:pt>
                <c:pt idx="563">
                  <c:v>1.7868619782671845E-28</c:v>
                </c:pt>
                <c:pt idx="564">
                  <c:v>1.4705029785144455E-28</c:v>
                </c:pt>
                <c:pt idx="565">
                  <c:v>1.2099418128713538E-28</c:v>
                </c:pt>
                <c:pt idx="566">
                  <c:v>9.9537532800473699E-29</c:v>
                </c:pt>
                <c:pt idx="567">
                  <c:v>8.1871585671026151E-29</c:v>
                </c:pt>
                <c:pt idx="568">
                  <c:v>6.7329223840044289E-29</c:v>
                </c:pt>
                <c:pt idx="569">
                  <c:v>5.536027299120192E-29</c:v>
                </c:pt>
                <c:pt idx="570">
                  <c:v>4.5511083900130199E-29</c:v>
                </c:pt>
                <c:pt idx="571">
                  <c:v>3.7407665590740773E-29</c:v>
                </c:pt>
                <c:pt idx="572">
                  <c:v>3.0741753706642193E-29</c:v>
                </c:pt>
                <c:pt idx="573">
                  <c:v>2.5259305451943628E-29</c:v>
                </c:pt>
                <c:pt idx="574">
                  <c:v>2.0751000219453879E-29</c:v>
                </c:pt>
                <c:pt idx="575">
                  <c:v>1.7044397711752431E-29</c:v>
                </c:pt>
                <c:pt idx="576">
                  <c:v>1.3997465550066057E-29</c:v>
                </c:pt>
                <c:pt idx="577">
                  <c:v>1.1493238196451928E-29</c:v>
                </c:pt>
                <c:pt idx="578">
                  <c:v>9.4354102613206026E-30</c:v>
                </c:pt>
                <c:pt idx="579">
                  <c:v>7.7447014029139937E-30</c:v>
                </c:pt>
                <c:pt idx="580">
                  <c:v>6.3558582688109423E-30</c:v>
                </c:pt>
                <c:pt idx="581">
                  <c:v>5.2151822940617574E-30</c:v>
                </c:pt>
                <c:pt idx="582">
                  <c:v>4.2784914952541312E-30</c:v>
                </c:pt>
                <c:pt idx="583">
                  <c:v>3.5094403801155258E-30</c:v>
                </c:pt>
                <c:pt idx="584">
                  <c:v>2.8781353044104621E-30</c:v>
                </c:pt>
                <c:pt idx="585">
                  <c:v>2.3599935293194724E-30</c:v>
                </c:pt>
                <c:pt idx="586">
                  <c:v>1.9348032586268148E-30</c:v>
                </c:pt>
                <c:pt idx="587">
                  <c:v>1.585949393377468E-30</c:v>
                </c:pt>
                <c:pt idx="588">
                  <c:v>1.2997759033451591E-30</c:v>
                </c:pt>
                <c:pt idx="589">
                  <c:v>1.0650608041358616E-30</c:v>
                </c:pt>
                <c:pt idx="590">
                  <c:v>8.725839318197843E-31</c:v>
                </c:pt>
                <c:pt idx="591">
                  <c:v>7.1477117735869588E-31</c:v>
                </c:pt>
                <c:pt idx="592">
                  <c:v>5.8540170796549719E-31</c:v>
                </c:pt>
                <c:pt idx="593">
                  <c:v>4.7936706709838978E-31</c:v>
                </c:pt>
                <c:pt idx="594">
                  <c:v>3.9247299605595622E-31</c:v>
                </c:pt>
                <c:pt idx="595">
                  <c:v>3.2127643004180177E-31</c:v>
                </c:pt>
                <c:pt idx="596">
                  <c:v>2.6295144957846213E-31</c:v>
                </c:pt>
                <c:pt idx="597">
                  <c:v>2.1517906342306961E-31</c:v>
                </c:pt>
                <c:pt idx="598">
                  <c:v>1.7605660229256586E-31</c:v>
                </c:pt>
                <c:pt idx="599">
                  <c:v>1.4402324730383945E-31</c:v>
                </c:pt>
                <c:pt idx="600">
                  <c:v>1.1779883079566547E-31</c:v>
                </c:pt>
                <c:pt idx="601">
                  <c:v>9.6333553021716763E-32</c:v>
                </c:pt>
                <c:pt idx="602">
                  <c:v>7.8766674992033283E-32</c:v>
                </c:pt>
                <c:pt idx="603">
                  <c:v>6.4392591102766897E-32</c:v>
                </c:pt>
                <c:pt idx="604">
                  <c:v>5.2632968014124435E-32</c:v>
                </c:pt>
                <c:pt idx="605">
                  <c:v>4.301386914609051E-32</c:v>
                </c:pt>
                <c:pt idx="606">
                  <c:v>3.5146975933754115E-32</c:v>
                </c:pt>
                <c:pt idx="607">
                  <c:v>2.871417485546543E-32</c:v>
                </c:pt>
                <c:pt idx="608">
                  <c:v>2.3454909187001387E-32</c:v>
                </c:pt>
                <c:pt idx="609">
                  <c:v>1.9155801365534833E-32</c:v>
                </c:pt>
                <c:pt idx="610">
                  <c:v>1.5642139826964692E-32</c:v>
                </c:pt>
                <c:pt idx="611">
                  <c:v>1.2770896554433531E-32</c:v>
                </c:pt>
                <c:pt idx="612">
                  <c:v>1.0425001101886018E-32</c:v>
                </c:pt>
                <c:pt idx="613">
                  <c:v>8.5086458064011024E-33</c:v>
                </c:pt>
                <c:pt idx="614">
                  <c:v>6.9434371484430027E-33</c:v>
                </c:pt>
                <c:pt idx="615">
                  <c:v>5.6652413021676692E-33</c:v>
                </c:pt>
                <c:pt idx="616">
                  <c:v>4.6215991081719044E-33</c:v>
                </c:pt>
                <c:pt idx="617">
                  <c:v>3.7696080442344313E-33</c:v>
                </c:pt>
                <c:pt idx="618">
                  <c:v>3.0741871264516151E-33</c:v>
                </c:pt>
                <c:pt idx="619">
                  <c:v>2.5066557521942347E-33</c:v>
                </c:pt>
                <c:pt idx="620">
                  <c:v>2.0435698806195284E-33</c:v>
                </c:pt>
                <c:pt idx="621">
                  <c:v>1.6657691157955909E-33</c:v>
                </c:pt>
                <c:pt idx="622">
                  <c:v>1.3575966065156928E-33</c:v>
                </c:pt>
                <c:pt idx="623">
                  <c:v>1.1062605302062061E-33</c:v>
                </c:pt>
                <c:pt idx="624">
                  <c:v>9.013115529228416E-34</c:v>
                </c:pt>
                <c:pt idx="625">
                  <c:v>7.3421527276090293E-34</c:v>
                </c:pt>
                <c:pt idx="626">
                  <c:v>5.9800244051425804E-34</c:v>
                </c:pt>
                <c:pt idx="627">
                  <c:v>4.8698285738912267E-34</c:v>
                </c:pt>
                <c:pt idx="628">
                  <c:v>3.9651139688307186E-34</c:v>
                </c:pt>
                <c:pt idx="629">
                  <c:v>3.2279668668955343E-34</c:v>
                </c:pt>
                <c:pt idx="630">
                  <c:v>2.6274469893679455E-34</c:v>
                </c:pt>
                <c:pt idx="631">
                  <c:v>2.1383090075981124E-34</c:v>
                </c:pt>
                <c:pt idx="632">
                  <c:v>1.7399576760721951E-34</c:v>
                </c:pt>
                <c:pt idx="633">
                  <c:v>1.4155940433917802E-34</c:v>
                </c:pt>
                <c:pt idx="634">
                  <c:v>1.1515179146174853E-34</c:v>
                </c:pt>
                <c:pt idx="635">
                  <c:v>9.3655806446665749E-35</c:v>
                </c:pt>
                <c:pt idx="636">
                  <c:v>7.6160688178697796E-35</c:v>
                </c:pt>
                <c:pt idx="637">
                  <c:v>6.1924036810857962E-35</c:v>
                </c:pt>
                <c:pt idx="638">
                  <c:v>5.0340788632489652E-35</c:v>
                </c:pt>
                <c:pt idx="639">
                  <c:v>4.0917889862054173E-35</c:v>
                </c:pt>
                <c:pt idx="640">
                  <c:v>3.3253625959185835E-35</c:v>
                </c:pt>
                <c:pt idx="641">
                  <c:v>2.7020753450145904E-35</c:v>
                </c:pt>
                <c:pt idx="642">
                  <c:v>2.1952737034556016E-35</c:v>
                </c:pt>
                <c:pt idx="643">
                  <c:v>1.7832522164033116E-35</c:v>
                </c:pt>
                <c:pt idx="644">
                  <c:v>1.448337749751803E-35</c:v>
                </c:pt>
                <c:pt idx="645">
                  <c:v>1.1761426856093337E-35</c:v>
                </c:pt>
                <c:pt idx="646">
                  <c:v>9.5495599728711575E-36</c:v>
                </c:pt>
                <c:pt idx="647">
                  <c:v>7.7524682869859013E-36</c:v>
                </c:pt>
                <c:pt idx="648">
                  <c:v>6.2925985790613775E-36</c:v>
                </c:pt>
                <c:pt idx="649">
                  <c:v>5.1068552832459719E-36</c:v>
                </c:pt>
                <c:pt idx="650">
                  <c:v>4.1439133887604824E-36</c:v>
                </c:pt>
                <c:pt idx="651">
                  <c:v>3.3620292311245629E-36</c:v>
                </c:pt>
                <c:pt idx="652">
                  <c:v>2.7272572082810008E-36</c:v>
                </c:pt>
                <c:pt idx="653">
                  <c:v>2.2119973894132742E-36</c:v>
                </c:pt>
                <c:pt idx="654">
                  <c:v>1.7938128093258155E-36</c:v>
                </c:pt>
                <c:pt idx="655">
                  <c:v>1.4544665272421919E-36</c:v>
                </c:pt>
                <c:pt idx="656">
                  <c:v>1.1791377405528112E-36</c:v>
                </c:pt>
                <c:pt idx="657">
                  <c:v>9.5578376140931433E-37</c:v>
                </c:pt>
                <c:pt idx="658">
                  <c:v>7.7462079772649512E-37</c:v>
                </c:pt>
                <c:pt idx="659">
                  <c:v>6.277014839802295E-37</c:v>
                </c:pt>
                <c:pt idx="660">
                  <c:v>5.0857118862065969E-37</c:v>
                </c:pt>
                <c:pt idx="661">
                  <c:v>4.1198845343588118E-37</c:v>
                </c:pt>
                <c:pt idx="662">
                  <c:v>3.3369763424590387E-37</c:v>
                </c:pt>
                <c:pt idx="663">
                  <c:v>2.7024402495096465E-37</c:v>
                </c:pt>
                <c:pt idx="664">
                  <c:v>2.1882355053525009E-37</c:v>
                </c:pt>
                <c:pt idx="665">
                  <c:v>1.7716058452124727E-37</c:v>
                </c:pt>
                <c:pt idx="666">
                  <c:v>1.4340864412130368E-37</c:v>
                </c:pt>
                <c:pt idx="667">
                  <c:v>1.1606969216516121E-37</c:v>
                </c:pt>
                <c:pt idx="668">
                  <c:v>9.3928569784208788E-38</c:v>
                </c:pt>
                <c:pt idx="669">
                  <c:v>7.5999731244253294E-38</c:v>
                </c:pt>
                <c:pt idx="670">
                  <c:v>6.1483979519819107E-38</c:v>
                </c:pt>
                <c:pt idx="671">
                  <c:v>4.9733330444575023E-38</c:v>
                </c:pt>
                <c:pt idx="672">
                  <c:v>4.0222482699286629E-38</c:v>
                </c:pt>
                <c:pt idx="673">
                  <c:v>3.252565530613737E-38</c:v>
                </c:pt>
                <c:pt idx="674">
                  <c:v>2.6297785746821314E-38</c:v>
                </c:pt>
                <c:pt idx="675">
                  <c:v>2.1259270142551989E-38</c:v>
                </c:pt>
                <c:pt idx="676">
                  <c:v>1.718358013879738E-38</c:v>
                </c:pt>
                <c:pt idx="677">
                  <c:v>1.3887215753883741E-38</c:v>
                </c:pt>
                <c:pt idx="678">
                  <c:v>1.1221554797230108E-38</c:v>
                </c:pt>
                <c:pt idx="679">
                  <c:v>9.066241871553901E-39</c:v>
                </c:pt>
                <c:pt idx="680">
                  <c:v>7.3238269722146388E-39</c:v>
                </c:pt>
                <c:pt idx="681">
                  <c:v>5.9154181586065871E-39</c:v>
                </c:pt>
                <c:pt idx="682">
                  <c:v>4.7771570361328209E-39</c:v>
                </c:pt>
                <c:pt idx="683">
                  <c:v>3.8573617566580934E-39</c:v>
                </c:pt>
                <c:pt idx="684">
                  <c:v>3.1142114700186514E-39</c:v>
                </c:pt>
                <c:pt idx="685">
                  <c:v>2.5138699000684988E-39</c:v>
                </c:pt>
                <c:pt idx="686">
                  <c:v>2.0289650018115445E-39</c:v>
                </c:pt>
                <c:pt idx="687">
                  <c:v>1.6373573159602915E-39</c:v>
                </c:pt>
                <c:pt idx="688">
                  <c:v>1.3211423525810255E-39</c:v>
                </c:pt>
                <c:pt idx="689">
                  <c:v>1.0658426583395389E-39</c:v>
                </c:pt>
                <c:pt idx="690">
                  <c:v>8.5975360108614961E-40</c:v>
                </c:pt>
                <c:pt idx="691">
                  <c:v>6.9341370600172786E-40</c:v>
                </c:pt>
                <c:pt idx="692">
                  <c:v>5.591758958479949E-40</c:v>
                </c:pt>
                <c:pt idx="693">
                  <c:v>4.5086046506397774E-40</c:v>
                </c:pt>
                <c:pt idx="694">
                  <c:v>3.6347424938261999E-40</c:v>
                </c:pt>
                <c:pt idx="695">
                  <c:v>2.9298339842528114E-40</c:v>
                </c:pt>
                <c:pt idx="696">
                  <c:v>2.3612954762464957E-40</c:v>
                </c:pt>
                <c:pt idx="697">
                  <c:v>1.9028112280171877E-40</c:v>
                </c:pt>
                <c:pt idx="698">
                  <c:v>1.5331308103019151E-40</c:v>
                </c:pt>
                <c:pt idx="699">
                  <c:v>1.2350966427112123E-40</c:v>
                </c:pt>
                <c:pt idx="700">
                  <c:v>9.9485773839979068E-41</c:v>
                </c:pt>
                <c:pt idx="701">
                  <c:v>8.0123409680663472E-41</c:v>
                </c:pt>
                <c:pt idx="702">
                  <c:v>6.452029567477529E-41</c:v>
                </c:pt>
                <c:pt idx="703">
                  <c:v>5.1948360839526943E-41</c:v>
                </c:pt>
                <c:pt idx="704">
                  <c:v>4.1820190624994114E-41</c:v>
                </c:pt>
                <c:pt idx="705">
                  <c:v>3.3661922372270876E-41</c:v>
                </c:pt>
                <c:pt idx="706">
                  <c:v>2.709135036487167E-41</c:v>
                </c:pt>
                <c:pt idx="707">
                  <c:v>2.1800241791995219E-41</c:v>
                </c:pt>
                <c:pt idx="708">
                  <c:v>1.7540055880575092E-41</c:v>
                </c:pt>
                <c:pt idx="709">
                  <c:v>1.411041298443172E-41</c:v>
                </c:pt>
                <c:pt idx="710">
                  <c:v>1.134978546625278E-41</c:v>
                </c:pt>
                <c:pt idx="711">
                  <c:v>9.127983381342851E-42</c:v>
                </c:pt>
                <c:pt idx="712">
                  <c:v>7.3400898169346596E-42</c:v>
                </c:pt>
                <c:pt idx="713">
                  <c:v>5.9015669396945165E-42</c:v>
                </c:pt>
                <c:pt idx="714">
                  <c:v>4.7443073398108708E-42</c:v>
                </c:pt>
                <c:pt idx="715">
                  <c:v>3.8134485484676174E-42</c:v>
                </c:pt>
                <c:pt idx="716">
                  <c:v>3.0648036027302577E-42</c:v>
                </c:pt>
                <c:pt idx="717">
                  <c:v>2.4627888216903158E-42</c:v>
                </c:pt>
                <c:pt idx="718">
                  <c:v>1.9787528221821344E-42</c:v>
                </c:pt>
                <c:pt idx="719">
                  <c:v>1.5896292791921109E-42</c:v>
                </c:pt>
                <c:pt idx="720">
                  <c:v>1.2768508649535677E-42</c:v>
                </c:pt>
                <c:pt idx="721">
                  <c:v>1.0254738611495842E-42</c:v>
                </c:pt>
                <c:pt idx="722">
                  <c:v>8.2347268029332871E-43</c:v>
                </c:pt>
                <c:pt idx="723">
                  <c:v>6.6117139988287313E-43</c:v>
                </c:pt>
                <c:pt idx="724">
                  <c:v>5.3078576591812772E-43</c:v>
                </c:pt>
                <c:pt idx="725">
                  <c:v>4.2605425162195034E-43</c:v>
                </c:pt>
                <c:pt idx="726">
                  <c:v>3.4194089782531616E-43</c:v>
                </c:pt>
                <c:pt idx="727">
                  <c:v>2.7439600351710284E-43</c:v>
                </c:pt>
                <c:pt idx="728">
                  <c:v>2.2016343213842929E-43</c:v>
                </c:pt>
                <c:pt idx="729">
                  <c:v>1.7662547546580957E-43</c:v>
                </c:pt>
                <c:pt idx="730">
                  <c:v>1.4167797268665301E-43</c:v>
                </c:pt>
                <c:pt idx="731">
                  <c:v>1.1362979856788991E-43</c:v>
                </c:pt>
                <c:pt idx="732">
                  <c:v>9.1121976917715973E-44</c:v>
                </c:pt>
                <c:pt idx="733">
                  <c:v>7.30625967128524E-44</c:v>
                </c:pt>
                <c:pt idx="734">
                  <c:v>5.8574451007322243E-44</c:v>
                </c:pt>
                <c:pt idx="735">
                  <c:v>4.6952917525688981E-44</c:v>
                </c:pt>
                <c:pt idx="736">
                  <c:v>3.7632082505235783E-44</c:v>
                </c:pt>
                <c:pt idx="737">
                  <c:v>3.0157498351273444E-44</c:v>
                </c:pt>
                <c:pt idx="738">
                  <c:v>2.4164279137146596E-44</c:v>
                </c:pt>
                <c:pt idx="739">
                  <c:v>1.9359490544969093E-44</c:v>
                </c:pt>
                <c:pt idx="740">
                  <c:v>1.5507994307594592E-44</c:v>
                </c:pt>
                <c:pt idx="741">
                  <c:v>1.2421071098515492E-44</c:v>
                </c:pt>
                <c:pt idx="742">
                  <c:v>9.9472778036872738E-45</c:v>
                </c:pt>
                <c:pt idx="743">
                  <c:v>7.9651013913076142E-45</c:v>
                </c:pt>
                <c:pt idx="744">
                  <c:v>6.3770571661206001E-45</c:v>
                </c:pt>
                <c:pt idx="745">
                  <c:v>5.1049480799750436E-45</c:v>
                </c:pt>
                <c:pt idx="746">
                  <c:v>4.0860572157165774E-45</c:v>
                </c:pt>
                <c:pt idx="747">
                  <c:v>3.2700901826685114E-45</c:v>
                </c:pt>
                <c:pt idx="748">
                  <c:v>2.6167200669908005E-45</c:v>
                </c:pt>
                <c:pt idx="749">
                  <c:v>2.0936164674802031E-45</c:v>
                </c:pt>
                <c:pt idx="750">
                  <c:v>1.6748633852204165E-45</c:v>
                </c:pt>
                <c:pt idx="751">
                  <c:v>1.339689426071772E-45</c:v>
                </c:pt>
                <c:pt idx="752">
                  <c:v>1.0714488059824095E-45</c:v>
                </c:pt>
                <c:pt idx="753">
                  <c:v>8.5680373532006855E-46</c:v>
                </c:pt>
                <c:pt idx="754">
                  <c:v>6.8506847540561312E-46</c:v>
                </c:pt>
                <c:pt idx="755">
                  <c:v>5.4768317149406408E-46</c:v>
                </c:pt>
                <c:pt idx="756">
                  <c:v>4.3779184454111609E-46</c:v>
                </c:pt>
                <c:pt idx="757">
                  <c:v>3.4990396934767828E-46</c:v>
                </c:pt>
                <c:pt idx="758">
                  <c:v>2.7962312061515318E-46</c:v>
                </c:pt>
                <c:pt idx="759">
                  <c:v>2.2342942538329858E-46</c:v>
                </c:pt>
                <c:pt idx="760">
                  <c:v>1.7850517658272111E-46</c:v>
                </c:pt>
                <c:pt idx="761">
                  <c:v>1.4259506374747433E-46</c:v>
                </c:pt>
                <c:pt idx="762">
                  <c:v>1.1389416441546487E-46</c:v>
                </c:pt>
                <c:pt idx="763">
                  <c:v>9.0958194706335699E-47</c:v>
                </c:pt>
                <c:pt idx="764">
                  <c:v>7.2631605376779685E-47</c:v>
                </c:pt>
                <c:pt idx="765">
                  <c:v>5.7989982864086439E-47</c:v>
                </c:pt>
                <c:pt idx="766">
                  <c:v>4.6293915676024364E-47</c:v>
                </c:pt>
                <c:pt idx="767">
                  <c:v>3.6952048914165302E-47</c:v>
                </c:pt>
                <c:pt idx="768">
                  <c:v>2.9491501002383939E-47</c:v>
                </c:pt>
                <c:pt idx="769">
                  <c:v>2.353417874648836E-47</c:v>
                </c:pt>
                <c:pt idx="770">
                  <c:v>1.8777817276886083E-47</c:v>
                </c:pt>
                <c:pt idx="771">
                  <c:v>1.4980804362577118E-47</c:v>
                </c:pt>
                <c:pt idx="772">
                  <c:v>1.1950035385562438E-47</c:v>
                </c:pt>
                <c:pt idx="773">
                  <c:v>9.5311950468488897E-48</c:v>
                </c:pt>
                <c:pt idx="774">
                  <c:v>7.6009819580362491E-48</c:v>
                </c:pt>
                <c:pt idx="775">
                  <c:v>6.060888531601965E-48</c:v>
                </c:pt>
                <c:pt idx="776">
                  <c:v>4.8322257342248776E-48</c:v>
                </c:pt>
                <c:pt idx="777">
                  <c:v>3.8521440952995465E-48</c:v>
                </c:pt>
                <c:pt idx="778">
                  <c:v>3.0704519038475232E-48</c:v>
                </c:pt>
                <c:pt idx="779">
                  <c:v>2.4470712175426549E-48</c:v>
                </c:pt>
                <c:pt idx="780">
                  <c:v>1.9500041018308067E-48</c:v>
                </c:pt>
                <c:pt idx="781">
                  <c:v>1.5537069825466165E-48</c:v>
                </c:pt>
                <c:pt idx="782">
                  <c:v>1.2377913890417753E-48</c:v>
                </c:pt>
                <c:pt idx="783">
                  <c:v>9.8598569450173129E-49</c:v>
                </c:pt>
                <c:pt idx="784">
                  <c:v>7.8530553392986463E-49</c:v>
                </c:pt>
                <c:pt idx="785">
                  <c:v>6.2539104593608563E-49</c:v>
                </c:pt>
                <c:pt idx="786">
                  <c:v>4.9797746116065291E-49</c:v>
                </c:pt>
                <c:pt idx="787">
                  <c:v>3.9647226393813367E-49</c:v>
                </c:pt>
                <c:pt idx="788">
                  <c:v>3.1561751803511774E-49</c:v>
                </c:pt>
                <c:pt idx="789">
                  <c:v>2.512202390633543E-49</c:v>
                </c:pt>
                <c:pt idx="790">
                  <c:v>1.9993712942824677E-49</c:v>
                </c:pt>
                <c:pt idx="791">
                  <c:v>1.5910273778292005E-49</c:v>
                </c:pt>
                <c:pt idx="792">
                  <c:v>1.2659230115201464E-49</c:v>
                </c:pt>
                <c:pt idx="793">
                  <c:v>1.0071228405378277E-49</c:v>
                </c:pt>
                <c:pt idx="794">
                  <c:v>8.0113033058347909E-50</c:v>
                </c:pt>
                <c:pt idx="795">
                  <c:v>6.3719087699155866E-50</c:v>
                </c:pt>
                <c:pt idx="796">
                  <c:v>5.067358587188052E-50</c:v>
                </c:pt>
                <c:pt idx="797">
                  <c:v>4.0293918919690717E-50</c:v>
                </c:pt>
                <c:pt idx="798">
                  <c:v>3.203636461259307E-50</c:v>
                </c:pt>
                <c:pt idx="799">
                  <c:v>2.5467884060243681E-50</c:v>
                </c:pt>
                <c:pt idx="800">
                  <c:v>2.0243634354612697E-50</c:v>
                </c:pt>
                <c:pt idx="801">
                  <c:v>1.608904089939859E-50</c:v>
                </c:pt>
                <c:pt idx="802">
                  <c:v>1.2785506724831253E-50</c:v>
                </c:pt>
                <c:pt idx="803">
                  <c:v>1.0159022426348143E-50</c:v>
                </c:pt>
                <c:pt idx="804">
                  <c:v>8.0710891514016117E-51</c:v>
                </c:pt>
                <c:pt idx="805">
                  <c:v>6.4114858430216902E-51</c:v>
                </c:pt>
                <c:pt idx="806">
                  <c:v>5.0925067687628829E-51</c:v>
                </c:pt>
                <c:pt idx="807">
                  <c:v>4.0443710439842901E-51</c:v>
                </c:pt>
                <c:pt idx="808">
                  <c:v>3.2115662544805601E-51</c:v>
                </c:pt>
                <c:pt idx="809">
                  <c:v>2.5499364757479031E-51</c:v>
                </c:pt>
                <c:pt idx="810">
                  <c:v>2.0243634354615137E-51</c:v>
                </c:pt>
                <c:pt idx="811">
                  <c:v>1.6069202377946579E-51</c:v>
                </c:pt>
                <c:pt idx="812">
                  <c:v>1.2754015328958964E-51</c:v>
                </c:pt>
                <c:pt idx="813">
                  <c:v>1.0121535258724907E-51</c:v>
                </c:pt>
                <c:pt idx="814">
                  <c:v>8.0314277796513457E-52</c:v>
                </c:pt>
                <c:pt idx="815">
                  <c:v>6.372151574046879E-52</c:v>
                </c:pt>
                <c:pt idx="816">
                  <c:v>5.0550618660520701E-52</c:v>
                </c:pt>
                <c:pt idx="817">
                  <c:v>4.0097191500951205E-52</c:v>
                </c:pt>
                <c:pt idx="818">
                  <c:v>3.1801572935570589E-52</c:v>
                </c:pt>
                <c:pt idx="819">
                  <c:v>2.5219151957949149E-52</c:v>
                </c:pt>
                <c:pt idx="820">
                  <c:v>1.9996760764927603E-52</c:v>
                </c:pt>
                <c:pt idx="821">
                  <c:v>1.5853902467891057E-52</c:v>
                </c:pt>
                <c:pt idx="822">
                  <c:v>1.2567825324158092E-52</c:v>
                </c:pt>
                <c:pt idx="823">
                  <c:v>9.9616568160000722E-53</c:v>
                </c:pt>
                <c:pt idx="824">
                  <c:v>7.8949714824253904E-53</c:v>
                </c:pt>
                <c:pt idx="825">
                  <c:v>6.2562942727013483E-53</c:v>
                </c:pt>
                <c:pt idx="826">
                  <c:v>4.9571429921342621E-53</c:v>
                </c:pt>
                <c:pt idx="827">
                  <c:v>3.9272944517261341E-53</c:v>
                </c:pt>
                <c:pt idx="828">
                  <c:v>3.1110234393496902E-53</c:v>
                </c:pt>
                <c:pt idx="829">
                  <c:v>2.4641149681473568E-53</c:v>
                </c:pt>
                <c:pt idx="830">
                  <c:v>1.9514911107944082E-53</c:v>
                </c:pt>
                <c:pt idx="831">
                  <c:v>1.5453262333325107E-53</c:v>
                </c:pt>
                <c:pt idx="832">
                  <c:v>1.2235503019915668E-53</c:v>
                </c:pt>
                <c:pt idx="833">
                  <c:v>9.6866050671801089E-54</c:v>
                </c:pt>
                <c:pt idx="834">
                  <c:v>7.6677780584718574E-54</c:v>
                </c:pt>
                <c:pt idx="835">
                  <c:v>6.0689800729207854E-54</c:v>
                </c:pt>
                <c:pt idx="836">
                  <c:v>4.8029734732406132E-54</c:v>
                </c:pt>
                <c:pt idx="837">
                  <c:v>3.8006075339290583E-54</c:v>
                </c:pt>
                <c:pt idx="838">
                  <c:v>3.0070751621403641E-54</c:v>
                </c:pt>
                <c:pt idx="839">
                  <c:v>2.37894293706748E-54</c:v>
                </c:pt>
                <c:pt idx="840">
                  <c:v>1.8817949996948727E-54</c:v>
                </c:pt>
                <c:pt idx="841">
                  <c:v>1.48836414863202E-54</c:v>
                </c:pt>
                <c:pt idx="842">
                  <c:v>1.1770495779255242E-54</c:v>
                </c:pt>
                <c:pt idx="843">
                  <c:v>9.3074141214912327E-55</c:v>
                </c:pt>
                <c:pt idx="844">
                  <c:v>7.3588865253115115E-55</c:v>
                </c:pt>
                <c:pt idx="845">
                  <c:v>5.8176022000787001E-55</c:v>
                </c:pt>
                <c:pt idx="846">
                  <c:v>4.5985916233162599E-55</c:v>
                </c:pt>
                <c:pt idx="847">
                  <c:v>3.6345833559421071E-55</c:v>
                </c:pt>
                <c:pt idx="848">
                  <c:v>2.8723241525165654E-55</c:v>
                </c:pt>
                <c:pt idx="849">
                  <c:v>2.2696628728209775E-55</c:v>
                </c:pt>
                <c:pt idx="850">
                  <c:v>1.7932399408859193E-55</c:v>
                </c:pt>
                <c:pt idx="851">
                  <c:v>1.4166568277228259E-55</c:v>
                </c:pt>
                <c:pt idx="852">
                  <c:v>1.1190260071828562E-55</c:v>
                </c:pt>
                <c:pt idx="853">
                  <c:v>8.8382244295533811E-56</c:v>
                </c:pt>
                <c:pt idx="854">
                  <c:v>6.9797401469592402E-56</c:v>
                </c:pt>
                <c:pt idx="855">
                  <c:v>5.511412610601515E-56</c:v>
                </c:pt>
                <c:pt idx="856">
                  <c:v>4.3514710454282098E-56</c:v>
                </c:pt>
                <c:pt idx="857">
                  <c:v>3.4352538136679403E-56</c:v>
                </c:pt>
                <c:pt idx="858">
                  <c:v>2.7116346894390137E-56</c:v>
                </c:pt>
                <c:pt idx="859">
                  <c:v>2.1401943271073222E-56</c:v>
                </c:pt>
                <c:pt idx="860">
                  <c:v>1.6889818047881105E-56</c:v>
                </c:pt>
                <c:pt idx="861">
                  <c:v>1.3327433570913111E-56</c:v>
                </c:pt>
                <c:pt idx="862">
                  <c:v>1.0515209580258264E-56</c:v>
                </c:pt>
                <c:pt idx="863">
                  <c:v>8.2954366024787181E-57</c:v>
                </c:pt>
                <c:pt idx="864">
                  <c:v>6.5435063877753684E-57</c:v>
                </c:pt>
                <c:pt idx="865">
                  <c:v>5.1609759706220839E-57</c:v>
                </c:pt>
                <c:pt idx="866">
                  <c:v>4.0700826175489954E-57</c:v>
                </c:pt>
                <c:pt idx="867">
                  <c:v>3.2094066771298068E-57</c:v>
                </c:pt>
                <c:pt idx="868">
                  <c:v>2.5304425097303496E-57</c:v>
                </c:pt>
                <c:pt idx="869">
                  <c:v>1.9948876927009907E-57</c:v>
                </c:pt>
                <c:pt idx="870">
                  <c:v>1.5725003010098108E-57</c:v>
                </c:pt>
                <c:pt idx="871">
                  <c:v>1.2394054181907763E-57</c:v>
                </c:pt>
                <c:pt idx="872">
                  <c:v>9.7675685321221315E-58</c:v>
                </c:pt>
                <c:pt idx="873">
                  <c:v>7.6967968476617518E-58</c:v>
                </c:pt>
                <c:pt idx="874">
                  <c:v>6.0643480252845629E-58</c:v>
                </c:pt>
                <c:pt idx="875">
                  <c:v>4.7775891842335226E-58</c:v>
                </c:pt>
                <c:pt idx="876">
                  <c:v>3.7634325573232837E-58</c:v>
                </c:pt>
                <c:pt idx="877">
                  <c:v>2.9642182536779593E-58</c:v>
                </c:pt>
                <c:pt idx="878">
                  <c:v>2.3344629076103634E-58</c:v>
                </c:pt>
                <c:pt idx="879">
                  <c:v>1.838292413069493E-58</c:v>
                </c:pt>
                <c:pt idx="880">
                  <c:v>1.4474150497934642E-58</c:v>
                </c:pt>
                <c:pt idx="881">
                  <c:v>1.1395214401073802E-58</c:v>
                </c:pt>
                <c:pt idx="882">
                  <c:v>8.9702159988887358E-59</c:v>
                </c:pt>
                <c:pt idx="883">
                  <c:v>7.0604818194868245E-59</c:v>
                </c:pt>
                <c:pt idx="884">
                  <c:v>5.5566989824449299E-59</c:v>
                </c:pt>
                <c:pt idx="885">
                  <c:v>4.3727087448922405E-59</c:v>
                </c:pt>
                <c:pt idx="886">
                  <c:v>3.4406099000364471E-59</c:v>
                </c:pt>
                <c:pt idx="887">
                  <c:v>2.7068960377445518E-59</c:v>
                </c:pt>
                <c:pt idx="888">
                  <c:v>2.1294087332935045E-59</c:v>
                </c:pt>
                <c:pt idx="889">
                  <c:v>1.6749345945854891E-59</c:v>
                </c:pt>
                <c:pt idx="890">
                  <c:v>1.3173103262166771E-59</c:v>
                </c:pt>
                <c:pt idx="891">
                  <c:v>1.0359285819159976E-59</c:v>
                </c:pt>
                <c:pt idx="892">
                  <c:v>8.1455997299338907E-60</c:v>
                </c:pt>
                <c:pt idx="893">
                  <c:v>6.4042444275311255E-60</c:v>
                </c:pt>
                <c:pt idx="894">
                  <c:v>5.0345930377862041E-60</c:v>
                </c:pt>
                <c:pt idx="895">
                  <c:v>3.9574235568305355E-60</c:v>
                </c:pt>
                <c:pt idx="896">
                  <c:v>3.1103727890958972E-60</c:v>
                </c:pt>
                <c:pt idx="897">
                  <c:v>2.4443542815756052E-60</c:v>
                </c:pt>
                <c:pt idx="898">
                  <c:v>1.9207361625478457E-60</c:v>
                </c:pt>
                <c:pt idx="899">
                  <c:v>1.5091179328303186E-60</c:v>
                </c:pt>
                <c:pt idx="900">
                  <c:v>1.1855792935951515E-60</c:v>
                </c:pt>
                <c:pt idx="901">
                  <c:v>9.3130094489686088E-61</c:v>
                </c:pt>
                <c:pt idx="902">
                  <c:v>7.3147846798749639E-61</c:v>
                </c:pt>
                <c:pt idx="903">
                  <c:v>5.7446710811748816E-61</c:v>
                </c:pt>
                <c:pt idx="904">
                  <c:v>4.511084469698643E-61</c:v>
                </c:pt>
                <c:pt idx="905">
                  <c:v>3.5420034044565607E-61</c:v>
                </c:pt>
                <c:pt idx="906">
                  <c:v>2.780796864423875E-61</c:v>
                </c:pt>
                <c:pt idx="907">
                  <c:v>2.1829404278683965E-61</c:v>
                </c:pt>
                <c:pt idx="908">
                  <c:v>1.7134320392775215E-61</c:v>
                </c:pt>
                <c:pt idx="909">
                  <c:v>1.3447585540073519E-61</c:v>
                </c:pt>
                <c:pt idx="910">
                  <c:v>1.055295854738715E-61</c:v>
                </c:pt>
                <c:pt idx="911">
                  <c:v>8.2805023640679519E-62</c:v>
                </c:pt>
                <c:pt idx="912">
                  <c:v>6.4966837617321493E-62</c:v>
                </c:pt>
                <c:pt idx="913">
                  <c:v>5.0965866109006821E-62</c:v>
                </c:pt>
                <c:pt idx="914">
                  <c:v>3.9977882061885334E-62</c:v>
                </c:pt>
                <c:pt idx="915">
                  <c:v>3.1355439973882182E-62</c:v>
                </c:pt>
                <c:pt idx="916">
                  <c:v>2.4590015940869626E-62</c:v>
                </c:pt>
                <c:pt idx="917">
                  <c:v>1.9282243692187759E-62</c:v>
                </c:pt>
                <c:pt idx="918">
                  <c:v>1.5118517993628102E-62</c:v>
                </c:pt>
                <c:pt idx="919">
                  <c:v>1.1852605318238401E-62</c:v>
                </c:pt>
                <c:pt idx="920">
                  <c:v>9.2911917645488477E-63</c:v>
                </c:pt>
                <c:pt idx="921">
                  <c:v>7.2825265091160504E-63</c:v>
                </c:pt>
                <c:pt idx="922">
                  <c:v>5.7074987494618252E-63</c:v>
                </c:pt>
                <c:pt idx="923">
                  <c:v>4.4726274700220561E-63</c:v>
                </c:pt>
                <c:pt idx="924">
                  <c:v>3.5045545963347089E-63</c:v>
                </c:pt>
                <c:pt idx="925">
                  <c:v>2.7457196085240716E-63</c:v>
                </c:pt>
                <c:pt idx="926">
                  <c:v>2.1509625175061569E-63</c:v>
                </c:pt>
                <c:pt idx="927">
                  <c:v>1.6848562449487742E-63</c:v>
                </c:pt>
                <c:pt idx="928">
                  <c:v>1.3196120231508695E-63</c:v>
                </c:pt>
                <c:pt idx="929">
                  <c:v>1.0334349093406647E-63</c:v>
                </c:pt>
                <c:pt idx="930">
                  <c:v>8.0923283110598522E-64</c:v>
                </c:pt>
                <c:pt idx="931">
                  <c:v>6.3360327308110491E-64</c:v>
                </c:pt>
                <c:pt idx="932">
                  <c:v>4.9603798144472167E-64</c:v>
                </c:pt>
                <c:pt idx="933">
                  <c:v>3.8829884787977887E-64</c:v>
                </c:pt>
                <c:pt idx="934">
                  <c:v>3.0392818233742073E-64</c:v>
                </c:pt>
                <c:pt idx="935">
                  <c:v>2.3786447945507435E-64</c:v>
                </c:pt>
                <c:pt idx="936">
                  <c:v>1.8614098709190526E-64</c:v>
                </c:pt>
                <c:pt idx="937">
                  <c:v>1.4564925916848073E-64</c:v>
                </c:pt>
                <c:pt idx="938">
                  <c:v>1.1395370349172062E-64</c:v>
                </c:pt>
                <c:pt idx="939">
                  <c:v>8.9146142339306036E-65</c:v>
                </c:pt>
                <c:pt idx="940">
                  <c:v>6.9731765233612638E-65</c:v>
                </c:pt>
                <c:pt idx="941">
                  <c:v>5.4539707884775547E-65</c:v>
                </c:pt>
                <c:pt idx="942">
                  <c:v>4.2652947449073642E-65</c:v>
                </c:pt>
                <c:pt idx="943">
                  <c:v>3.3353347484906775E-65</c:v>
                </c:pt>
                <c:pt idx="944">
                  <c:v>2.6078583442091559E-65</c:v>
                </c:pt>
                <c:pt idx="945">
                  <c:v>2.0388383953294076E-65</c:v>
                </c:pt>
                <c:pt idx="946">
                  <c:v>1.5938076061783046E-65</c:v>
                </c:pt>
                <c:pt idx="947">
                  <c:v>1.2457856380832214E-65</c:v>
                </c:pt>
                <c:pt idx="948">
                  <c:v>9.7365506148007393E-66</c:v>
                </c:pt>
                <c:pt idx="949">
                  <c:v>7.6088909688983614E-66</c:v>
                </c:pt>
                <c:pt idx="950">
                  <c:v>5.9455505093926444E-66</c:v>
                </c:pt>
                <c:pt idx="951">
                  <c:v>4.6453378955495703E-66</c:v>
                </c:pt>
                <c:pt idx="952">
                  <c:v>3.6290848144702169E-66</c:v>
                </c:pt>
                <c:pt idx="953">
                  <c:v>2.8348595448873571E-66</c:v>
                </c:pt>
                <c:pt idx="954">
                  <c:v>2.2142193488572684E-66</c:v>
                </c:pt>
                <c:pt idx="955">
                  <c:v>1.7292765447299738E-66</c:v>
                </c:pt>
                <c:pt idx="956">
                  <c:v>1.35040184205504E-66</c:v>
                </c:pt>
                <c:pt idx="957">
                  <c:v>1.0544267156192507E-66</c:v>
                </c:pt>
                <c:pt idx="958">
                  <c:v>8.2323653423694372E-67</c:v>
                </c:pt>
                <c:pt idx="959">
                  <c:v>6.4266962302488915E-67</c:v>
                </c:pt>
                <c:pt idx="960">
                  <c:v>5.0165582423011478E-67</c:v>
                </c:pt>
                <c:pt idx="961">
                  <c:v>3.9154252813691814E-67</c:v>
                </c:pt>
                <c:pt idx="962">
                  <c:v>3.055674324034425E-67</c:v>
                </c:pt>
                <c:pt idx="963">
                  <c:v>2.384461299438357E-67</c:v>
                </c:pt>
                <c:pt idx="964">
                  <c:v>1.8604955109695612E-67</c:v>
                </c:pt>
                <c:pt idx="965">
                  <c:v>1.4515170997217582E-67</c:v>
                </c:pt>
                <c:pt idx="966">
                  <c:v>1.1323245259469646E-67</c:v>
                </c:pt>
                <c:pt idx="967">
                  <c:v>8.8323230574116927E-68</c:v>
                </c:pt>
                <c:pt idx="968">
                  <c:v>6.8886528174796711E-68</c:v>
                </c:pt>
                <c:pt idx="969">
                  <c:v>5.3721609355030005E-68</c:v>
                </c:pt>
                <c:pt idx="970">
                  <c:v>4.1890847177985228E-68</c:v>
                </c:pt>
                <c:pt idx="971">
                  <c:v>3.2662147043351787E-68</c:v>
                </c:pt>
                <c:pt idx="972">
                  <c:v>2.5463952700291219E-68</c:v>
                </c:pt>
                <c:pt idx="973">
                  <c:v>1.9850088926469136E-68</c:v>
                </c:pt>
                <c:pt idx="974">
                  <c:v>1.5472293263712071E-68</c:v>
                </c:pt>
                <c:pt idx="975">
                  <c:v>1.2058757443844338E-68</c:v>
                </c:pt>
                <c:pt idx="976">
                  <c:v>9.3973654305040457E-69</c:v>
                </c:pt>
                <c:pt idx="977">
                  <c:v>7.3226015112639112E-69</c:v>
                </c:pt>
                <c:pt idx="978">
                  <c:v>5.7053259531282277E-69</c:v>
                </c:pt>
                <c:pt idx="979">
                  <c:v>4.4447909680879084E-69</c:v>
                </c:pt>
                <c:pt idx="980">
                  <c:v>3.4624067565483816E-69</c:v>
                </c:pt>
                <c:pt idx="981">
                  <c:v>2.6968745265157208E-69</c:v>
                </c:pt>
                <c:pt idx="982">
                  <c:v>2.1003871371935061E-69</c:v>
                </c:pt>
                <c:pt idx="983">
                  <c:v>1.6356634822422694E-69</c:v>
                </c:pt>
                <c:pt idx="984">
                  <c:v>1.2736338967082468E-69</c:v>
                </c:pt>
                <c:pt idx="985">
                  <c:v>9.9163386086450246E-70</c:v>
                </c:pt>
                <c:pt idx="986">
                  <c:v>7.7199452319564934E-70</c:v>
                </c:pt>
                <c:pt idx="987">
                  <c:v>6.0094298116763608E-70</c:v>
                </c:pt>
                <c:pt idx="988">
                  <c:v>4.6774433421402268E-70</c:v>
                </c:pt>
                <c:pt idx="989">
                  <c:v>3.6403242509117744E-70</c:v>
                </c:pt>
                <c:pt idx="990">
                  <c:v>2.8328782553580891E-70</c:v>
                </c:pt>
                <c:pt idx="991">
                  <c:v>2.2043071306539339E-70</c:v>
                </c:pt>
                <c:pt idx="992">
                  <c:v>1.715033851942458E-70</c:v>
                </c:pt>
                <c:pt idx="993">
                  <c:v>1.3342270096842746E-70</c:v>
                </c:pt>
                <c:pt idx="994">
                  <c:v>1.0378706804162532E-70</c:v>
                </c:pt>
                <c:pt idx="995">
                  <c:v>8.0725972593000917E-71</c:v>
                </c:pt>
                <c:pt idx="996">
                  <c:v>6.2782687127367034E-71</c:v>
                </c:pt>
                <c:pt idx="997">
                  <c:v>4.8822850024660292E-71</c:v>
                </c:pt>
                <c:pt idx="998">
                  <c:v>3.7963217506354536E-71</c:v>
                </c:pt>
                <c:pt idx="999">
                  <c:v>2.9516142574965834E-71</c:v>
                </c:pt>
                <c:pt idx="1000">
                  <c:v>2.2946313868404494E-71</c:v>
                </c:pt>
                <c:pt idx="1001">
                  <c:v>1.7837050707592751E-71</c:v>
                </c:pt>
                <c:pt idx="1002">
                  <c:v>1.3864046108519062E-71</c:v>
                </c:pt>
                <c:pt idx="1003">
                  <c:v>1.0774914036335361E-71</c:v>
                </c:pt>
                <c:pt idx="1004">
                  <c:v>8.3732594734797413E-72</c:v>
                </c:pt>
                <c:pt idx="1005">
                  <c:v>6.5062724179443558E-72</c:v>
                </c:pt>
                <c:pt idx="1006">
                  <c:v>5.0550672537947633E-72</c:v>
                </c:pt>
                <c:pt idx="1007">
                  <c:v>3.9271607269095501E-72</c:v>
                </c:pt>
                <c:pt idx="1008">
                  <c:v>3.0506156924754566E-72</c:v>
                </c:pt>
                <c:pt idx="1009">
                  <c:v>2.3694822086943331E-72</c:v>
                </c:pt>
                <c:pt idx="1010">
                  <c:v>1.8402489340010559E-72</c:v>
                </c:pt>
                <c:pt idx="1011">
                  <c:v>1.4290812139616082E-72</c:v>
                </c:pt>
                <c:pt idx="1012">
                  <c:v>1.1096716746939389E-72</c:v>
                </c:pt>
                <c:pt idx="1013">
                  <c:v>8.6156765739712973E-73</c:v>
                </c:pt>
                <c:pt idx="1014">
                  <c:v>6.6886983959760054E-73</c:v>
                </c:pt>
                <c:pt idx="1015">
                  <c:v>5.1921976931389596E-73</c:v>
                </c:pt>
                <c:pt idx="1016">
                  <c:v>4.0301225153291939E-73</c:v>
                </c:pt>
                <c:pt idx="1017">
                  <c:v>3.1278271276276626E-73</c:v>
                </c:pt>
                <c:pt idx="1018">
                  <c:v>2.4273071816359615E-73</c:v>
                </c:pt>
                <c:pt idx="1019">
                  <c:v>1.8834941992568532E-73</c:v>
                </c:pt>
                <c:pt idx="1020">
                  <c:v>1.4613741534716614E-73</c:v>
                </c:pt>
                <c:pt idx="1021">
                  <c:v>1.1337470943282015E-73</c:v>
                </c:pt>
                <c:pt idx="1022">
                  <c:v>8.7948537818225092E-74</c:v>
                </c:pt>
                <c:pt idx="1023">
                  <c:v>6.8217967007995224E-74</c:v>
                </c:pt>
                <c:pt idx="1024">
                  <c:v>5.2908649421304096E-74</c:v>
                </c:pt>
                <c:pt idx="1025">
                  <c:v>4.103102567261594E-74</c:v>
                </c:pt>
                <c:pt idx="1026">
                  <c:v>3.1816756699972608E-74</c:v>
                </c:pt>
                <c:pt idx="1027">
                  <c:v>2.4669327881001523E-74</c:v>
                </c:pt>
                <c:pt idx="1028">
                  <c:v>1.9125669427291573E-74</c:v>
                </c:pt>
                <c:pt idx="1029">
                  <c:v>1.4826339177825662E-74</c:v>
                </c:pt>
                <c:pt idx="1030">
                  <c:v>1.149235984769114E-74</c:v>
                </c:pt>
                <c:pt idx="1031">
                  <c:v>8.9072274142188878E-75</c:v>
                </c:pt>
                <c:pt idx="1032">
                  <c:v>6.902937561315178E-75</c:v>
                </c:pt>
                <c:pt idx="1033">
                  <c:v>5.3491339086627732E-75</c:v>
                </c:pt>
                <c:pt idx="1034">
                  <c:v>4.1446814343580546E-75</c:v>
                </c:pt>
                <c:pt idx="1035">
                  <c:v>3.2111237482921356E-75</c:v>
                </c:pt>
                <c:pt idx="1036">
                  <c:v>2.4876035643806912E-75</c:v>
                </c:pt>
                <c:pt idx="1037">
                  <c:v>1.9269195355461629E-75</c:v>
                </c:pt>
                <c:pt idx="1038">
                  <c:v>1.492465533343783E-75</c:v>
                </c:pt>
                <c:pt idx="1039">
                  <c:v>1.1558551235843024E-75</c:v>
                </c:pt>
                <c:pt idx="1040">
                  <c:v>8.9507802659920259E-76</c:v>
                </c:pt>
                <c:pt idx="1041">
                  <c:v>6.9306956825348153E-76</c:v>
                </c:pt>
                <c:pt idx="1042">
                  <c:v>5.3660071253993118E-76</c:v>
                </c:pt>
                <c:pt idx="1043">
                  <c:v>4.1541691908124654E-76</c:v>
                </c:pt>
                <c:pt idx="1044">
                  <c:v>3.2157011128644232E-76</c:v>
                </c:pt>
                <c:pt idx="1045">
                  <c:v>2.4890050106382007E-76</c:v>
                </c:pt>
                <c:pt idx="1046">
                  <c:v>1.9263469284403396E-76</c:v>
                </c:pt>
                <c:pt idx="1047">
                  <c:v>1.490740041826792E-76</c:v>
                </c:pt>
                <c:pt idx="1048">
                  <c:v>1.1535277500082346E-76</c:v>
                </c:pt>
                <c:pt idx="1049">
                  <c:v>8.925096759803873E-77</c:v>
                </c:pt>
                <c:pt idx="1050">
                  <c:v>6.9048876337662342E-77</c:v>
                </c:pt>
                <c:pt idx="1051">
                  <c:v>5.3414495745521515E-77</c:v>
                </c:pt>
                <c:pt idx="1052">
                  <c:v>4.1316214558688256E-77</c:v>
                </c:pt>
                <c:pt idx="1053">
                  <c:v>3.1955147621640557E-77</c:v>
                </c:pt>
                <c:pt idx="1054">
                  <c:v>2.4712693561865434E-77</c:v>
                </c:pt>
                <c:pt idx="1055">
                  <c:v>1.9109896290212421E-77</c:v>
                </c:pt>
                <c:pt idx="1056">
                  <c:v>1.477595655337943E-77</c:v>
                </c:pt>
                <c:pt idx="1057">
                  <c:v>1.1423835703688739E-77</c:v>
                </c:pt>
                <c:pt idx="1058">
                  <c:v>8.8313561201019056E-78</c:v>
                </c:pt>
                <c:pt idx="1059">
                  <c:v>6.826561261040838E-78</c:v>
                </c:pt>
                <c:pt idx="1060">
                  <c:v>5.2763763993881147E-78</c:v>
                </c:pt>
                <c:pt idx="1061">
                  <c:v>4.0778267251534741E-78</c:v>
                </c:pt>
                <c:pt idx="1062">
                  <c:v>3.1512367036293184E-78</c:v>
                </c:pt>
                <c:pt idx="1063">
                  <c:v>2.434964211997399E-78</c:v>
                </c:pt>
                <c:pt idx="1064">
                  <c:v>1.8813234760446223E-78</c:v>
                </c:pt>
                <c:pt idx="1065">
                  <c:v>1.453428731931838E-78</c:v>
                </c:pt>
                <c:pt idx="1066">
                  <c:v>1.1227509200975237E-78</c:v>
                </c:pt>
                <c:pt idx="1067">
                  <c:v>8.6722651546292625E-79</c:v>
                </c:pt>
                <c:pt idx="1068">
                  <c:v>6.6979386304156477E-79</c:v>
                </c:pt>
                <c:pt idx="1069">
                  <c:v>5.1726048844192234E-79</c:v>
                </c:pt>
                <c:pt idx="1070">
                  <c:v>3.9942662462667327E-79</c:v>
                </c:pt>
                <c:pt idx="1071">
                  <c:v>3.0840706324693945E-79</c:v>
                </c:pt>
                <c:pt idx="1072">
                  <c:v>2.3810650465860516E-79</c:v>
                </c:pt>
                <c:pt idx="1073">
                  <c:v>1.8381370099890888E-79</c:v>
                </c:pt>
                <c:pt idx="1074">
                  <c:v>1.4188752472964281E-79</c:v>
                </c:pt>
                <c:pt idx="1075">
                  <c:v>1.0951416491767172E-79</c:v>
                </c:pt>
                <c:pt idx="1076">
                  <c:v>8.4519353650478881E-80</c:v>
                </c:pt>
                <c:pt idx="1077">
                  <c:v>6.5223164115608813E-80</c:v>
                </c:pt>
                <c:pt idx="1078">
                  <c:v>5.0327739245249127E-80</c:v>
                </c:pt>
                <c:pt idx="1079">
                  <c:v>3.8830490791291524E-80</c:v>
                </c:pt>
                <c:pt idx="1080">
                  <c:v>2.9956996847004882E-80</c:v>
                </c:pt>
                <c:pt idx="1081">
                  <c:v>2.3109132398711414E-80</c:v>
                </c:pt>
                <c:pt idx="1082">
                  <c:v>1.7824978629713402E-80</c:v>
                </c:pt>
                <c:pt idx="1083">
                  <c:v>1.3747839132883737E-80</c:v>
                </c:pt>
                <c:pt idx="1084">
                  <c:v>1.0602296589578379E-80</c:v>
                </c:pt>
                <c:pt idx="1085">
                  <c:v>8.1757118509980266E-81</c:v>
                </c:pt>
                <c:pt idx="1086">
                  <c:v>6.3039296921638092E-81</c:v>
                </c:pt>
                <c:pt idx="1087">
                  <c:v>4.8602357804645607E-81</c:v>
                </c:pt>
                <c:pt idx="1088">
                  <c:v>3.7468261754278387E-81</c:v>
                </c:pt>
                <c:pt idx="1089">
                  <c:v>2.8882183233195091E-81</c:v>
                </c:pt>
                <c:pt idx="1090">
                  <c:v>2.2261621510163295E-81</c:v>
                </c:pt>
                <c:pt idx="1091">
                  <c:v>1.7157101047625026E-81</c:v>
                </c:pt>
                <c:pt idx="1092">
                  <c:v>1.3221824807756765E-81</c:v>
                </c:pt>
                <c:pt idx="1093">
                  <c:v>1.0188243090245542E-81</c:v>
                </c:pt>
                <c:pt idx="1094">
                  <c:v>7.8499636540766395E-82</c:v>
                </c:pt>
                <c:pt idx="1095">
                  <c:v>6.0477868486845507E-82</c:v>
                </c:pt>
                <c:pt idx="1096">
                  <c:v>4.6589261411074063E-82</c:v>
                </c:pt>
                <c:pt idx="1097">
                  <c:v>3.588688224409237E-82</c:v>
                </c:pt>
                <c:pt idx="1098">
                  <c:v>2.764052096627567E-82</c:v>
                </c:pt>
                <c:pt idx="1099">
                  <c:v>2.1287141418464576E-82</c:v>
                </c:pt>
                <c:pt idx="1100">
                  <c:v>1.6392648566577252E-82</c:v>
                </c:pt>
                <c:pt idx="1101">
                  <c:v>1.2622390416511154E-82</c:v>
                </c:pt>
                <c:pt idx="1102">
                  <c:v>9.718401174486678E-83</c:v>
                </c:pt>
                <c:pt idx="1103">
                  <c:v>7.4818466936540892E-83</c:v>
                </c:pt>
                <c:pt idx="1104">
                  <c:v>5.7594842027203985E-83</c:v>
                </c:pt>
                <c:pt idx="1105">
                  <c:v>4.4332193189459293E-83</c:v>
                </c:pt>
                <c:pt idx="1106">
                  <c:v>3.41205259882251E-83</c:v>
                </c:pt>
                <c:pt idx="1107">
                  <c:v>2.6258694324949169E-83</c:v>
                </c:pt>
                <c:pt idx="1108">
                  <c:v>2.0206518034917025E-83</c:v>
                </c:pt>
                <c:pt idx="1109">
                  <c:v>1.5547867041442491E-83</c:v>
                </c:pt>
                <c:pt idx="1110">
                  <c:v>1.1962203008044126E-83</c:v>
                </c:pt>
                <c:pt idx="1111">
                  <c:v>9.202642877925796E-84</c:v>
                </c:pt>
                <c:pt idx="1112">
                  <c:v>7.0790512152298954E-84</c:v>
                </c:pt>
                <c:pt idx="1113">
                  <c:v>5.4450097231454031E-84</c:v>
                </c:pt>
                <c:pt idx="1114">
                  <c:v>4.1877757667902263E-84</c:v>
                </c:pt>
                <c:pt idx="1115">
                  <c:v>3.2205449760959256E-84</c:v>
                </c:pt>
                <c:pt idx="1116">
                  <c:v>2.4764897894682718E-84</c:v>
                </c:pt>
                <c:pt idx="1117">
                  <c:v>1.9041667326062834E-84</c:v>
                </c:pt>
                <c:pt idx="1118">
                  <c:v>1.4639784980577763E-84</c:v>
                </c:pt>
                <c:pt idx="1119">
                  <c:v>1.1254488206943669E-84</c:v>
                </c:pt>
                <c:pt idx="1120">
                  <c:v>8.6512361040337911E-85</c:v>
                </c:pt>
                <c:pt idx="1121">
                  <c:v>6.6495457012677306E-85</c:v>
                </c:pt>
                <c:pt idx="1122">
                  <c:v>5.1105449949530951E-85</c:v>
                </c:pt>
                <c:pt idx="1123">
                  <c:v>3.927389025599367E-85</c:v>
                </c:pt>
                <c:pt idx="1124">
                  <c:v>3.0178811130786209E-85</c:v>
                </c:pt>
                <c:pt idx="1125">
                  <c:v>2.3187923827893443E-85</c:v>
                </c:pt>
                <c:pt idx="1126">
                  <c:v>1.781489102548419E-85</c:v>
                </c:pt>
                <c:pt idx="1127">
                  <c:v>1.368567039406743E-85</c:v>
                </c:pt>
                <c:pt idx="1128">
                  <c:v>1.0512611555203297E-85</c:v>
                </c:pt>
                <c:pt idx="1129">
                  <c:v>8.0745220971000393E-86</c:v>
                </c:pt>
                <c:pt idx="1130">
                  <c:v>6.2013285347507301E-86</c:v>
                </c:pt>
                <c:pt idx="1131">
                  <c:v>4.7622741096620295E-86</c:v>
                </c:pt>
                <c:pt idx="1132">
                  <c:v>3.6568387331384077E-86</c:v>
                </c:pt>
                <c:pt idx="1133">
                  <c:v>2.8077538488404375E-86</c:v>
                </c:pt>
                <c:pt idx="1134">
                  <c:v>2.1556293664852968E-86</c:v>
                </c:pt>
                <c:pt idx="1135">
                  <c:v>1.6548209956473393E-86</c:v>
                </c:pt>
                <c:pt idx="1136">
                  <c:v>1.2702519129088816E-86</c:v>
                </c:pt>
                <c:pt idx="1137">
                  <c:v>9.7496860327147944E-87</c:v>
                </c:pt>
                <c:pt idx="1138">
                  <c:v>7.4826145515959888E-87</c:v>
                </c:pt>
                <c:pt idx="1139">
                  <c:v>5.7421974527234412E-87</c:v>
                </c:pt>
                <c:pt idx="1140">
                  <c:v>4.4062071167973774E-87</c:v>
                </c:pt>
                <c:pt idx="1141">
                  <c:v>3.3807555029159155E-87</c:v>
                </c:pt>
                <c:pt idx="1142">
                  <c:v>2.5937297494242578E-87</c:v>
                </c:pt>
                <c:pt idx="1143">
                  <c:v>1.9897468220131391E-87</c:v>
                </c:pt>
                <c:pt idx="1144">
                  <c:v>1.5262760374592006E-87</c:v>
                </c:pt>
                <c:pt idx="1145">
                  <c:v>1.1706593943009401E-87</c:v>
                </c:pt>
                <c:pt idx="1146">
                  <c:v>8.9782203268442631E-88</c:v>
                </c:pt>
                <c:pt idx="1147">
                  <c:v>6.8851313744552569E-88</c:v>
                </c:pt>
                <c:pt idx="1148">
                  <c:v>5.2795451104475602E-88</c:v>
                </c:pt>
                <c:pt idx="1149">
                  <c:v>4.0480243139312928E-88</c:v>
                </c:pt>
                <c:pt idx="1150">
                  <c:v>3.1035024040057487E-88</c:v>
                </c:pt>
                <c:pt idx="1151">
                  <c:v>2.3791589551366092E-88</c:v>
                </c:pt>
                <c:pt idx="1152">
                  <c:v>1.8237162300642346E-88</c:v>
                </c:pt>
                <c:pt idx="1153">
                  <c:v>1.3978273424379351E-88</c:v>
                </c:pt>
                <c:pt idx="1154">
                  <c:v>1.0713029379048351E-88</c:v>
                </c:pt>
                <c:pt idx="1155">
                  <c:v>8.2098191288650289E-89</c:v>
                </c:pt>
                <c:pt idx="1156">
                  <c:v>6.2909675300565591E-89</c:v>
                </c:pt>
                <c:pt idx="1157">
                  <c:v>4.8201870469401319E-89</c:v>
                </c:pt>
                <c:pt idx="1158">
                  <c:v>3.6929460617127243E-89</c:v>
                </c:pt>
                <c:pt idx="1159">
                  <c:v>2.8290765265615322E-89</c:v>
                </c:pt>
                <c:pt idx="1160">
                  <c:v>2.1671008165906451E-89</c:v>
                </c:pt>
                <c:pt idx="1161">
                  <c:v>1.6598783407932127E-89</c:v>
                </c:pt>
                <c:pt idx="1162">
                  <c:v>1.2712651861896437E-89</c:v>
                </c:pt>
                <c:pt idx="1163">
                  <c:v>9.7355128751070861E-90</c:v>
                </c:pt>
                <c:pt idx="1164">
                  <c:v>7.4549431245969718E-90</c:v>
                </c:pt>
                <c:pt idx="1165">
                  <c:v>5.7081145874520619E-90</c:v>
                </c:pt>
                <c:pt idx="1166">
                  <c:v>4.370226157244175E-90</c:v>
                </c:pt>
                <c:pt idx="1167">
                  <c:v>3.3456311122726115E-90</c:v>
                </c:pt>
                <c:pt idx="1168">
                  <c:v>2.561032799647114E-90</c:v>
                </c:pt>
                <c:pt idx="1169">
                  <c:v>1.9602668832465687E-90</c:v>
                </c:pt>
                <c:pt idx="1170">
                  <c:v>1.5003005653322224E-90</c:v>
                </c:pt>
                <c:pt idx="1171">
                  <c:v>1.14816520584354E-90</c:v>
                </c:pt>
                <c:pt idx="1172">
                  <c:v>8.7860477885129645E-91</c:v>
                </c:pt>
                <c:pt idx="1173">
                  <c:v>6.7227326759061304E-91</c:v>
                </c:pt>
                <c:pt idx="1174">
                  <c:v>5.1435297537687189E-91</c:v>
                </c:pt>
                <c:pt idx="1175">
                  <c:v>3.9349555879466304E-91</c:v>
                </c:pt>
                <c:pt idx="1176">
                  <c:v>3.0101047511635285E-91</c:v>
                </c:pt>
                <c:pt idx="1177">
                  <c:v>2.3024309268829502E-91</c:v>
                </c:pt>
                <c:pt idx="1178">
                  <c:v>1.7609818062092334E-91</c:v>
                </c:pt>
                <c:pt idx="1179">
                  <c:v>1.3467482403986024E-91</c:v>
                </c:pt>
                <c:pt idx="1180">
                  <c:v>1.0298673372196978E-91</c:v>
                </c:pt>
                <c:pt idx="1181">
                  <c:v>7.8747994642966371E-92</c:v>
                </c:pt>
                <c:pt idx="1182">
                  <c:v>6.020895692637036E-92</c:v>
                </c:pt>
                <c:pt idx="1183">
                  <c:v>4.6030544949156838E-92</c:v>
                </c:pt>
                <c:pt idx="1184">
                  <c:v>3.5187999160078237E-92</c:v>
                </c:pt>
                <c:pt idx="1185">
                  <c:v>2.6897164778374189E-92</c:v>
                </c:pt>
                <c:pt idx="1186">
                  <c:v>2.0558050998675198E-92</c:v>
                </c:pt>
                <c:pt idx="1187">
                  <c:v>1.5711617950931952E-92</c:v>
                </c:pt>
                <c:pt idx="1188">
                  <c:v>1.2006694133246973E-92</c:v>
                </c:pt>
                <c:pt idx="1189">
                  <c:v>9.1746515956525747E-93</c:v>
                </c:pt>
                <c:pt idx="1190">
                  <c:v>7.0100213709927021E-93</c:v>
                </c:pt>
                <c:pt idx="1191">
                  <c:v>5.3556570663990246E-93</c:v>
                </c:pt>
                <c:pt idx="1192">
                  <c:v>4.0913804622793864E-93</c:v>
                </c:pt>
                <c:pt idx="1193">
                  <c:v>3.1252926579062434E-93</c:v>
                </c:pt>
                <c:pt idx="1194">
                  <c:v>2.3871255711615059E-93</c:v>
                </c:pt>
                <c:pt idx="1195">
                  <c:v>1.8231551021327064E-93</c:v>
                </c:pt>
                <c:pt idx="1196">
                  <c:v>1.3923094739908161E-93</c:v>
                </c:pt>
                <c:pt idx="1197">
                  <c:v>1.0631921921684642E-93</c:v>
                </c:pt>
                <c:pt idx="1198">
                  <c:v>8.1180486209780544E-94</c:v>
                </c:pt>
                <c:pt idx="1199">
                  <c:v>6.1980548727938252E-94</c:v>
                </c:pt>
                <c:pt idx="1200">
                  <c:v>4.7317644254210598E-94</c:v>
                </c:pt>
                <c:pt idx="1201">
                  <c:v>3.6120584710941428E-94</c:v>
                </c:pt>
                <c:pt idx="1202">
                  <c:v>2.7570866675929547E-94</c:v>
                </c:pt>
                <c:pt idx="1203">
                  <c:v>2.1043117646754078E-94</c:v>
                </c:pt>
                <c:pt idx="1204">
                  <c:v>1.6059565719610917E-94</c:v>
                </c:pt>
                <c:pt idx="1205">
                  <c:v>1.2255233466620023E-94</c:v>
                </c:pt>
                <c:pt idx="1206">
                  <c:v>9.3513322879989675E-95</c:v>
                </c:pt>
                <c:pt idx="1207">
                  <c:v>7.1349268902782557E-95</c:v>
                </c:pt>
                <c:pt idx="1208">
                  <c:v>5.4433935289679172E-95</c:v>
                </c:pt>
                <c:pt idx="1209">
                  <c:v>4.1525429668848203E-95</c:v>
                </c:pt>
                <c:pt idx="1210">
                  <c:v>3.1675447806542495E-95</c:v>
                </c:pt>
                <c:pt idx="1211">
                  <c:v>2.415992866710864E-95</c:v>
                </c:pt>
                <c:pt idx="1212">
                  <c:v>1.8426074263619647E-95</c:v>
                </c:pt>
                <c:pt idx="1213">
                  <c:v>1.4051875757521595E-95</c:v>
                </c:pt>
                <c:pt idx="1214">
                  <c:v>1.0715196237963775E-95</c:v>
                </c:pt>
                <c:pt idx="1215">
                  <c:v>8.1701556444152401E-96</c:v>
                </c:pt>
                <c:pt idx="1216">
                  <c:v>6.2290946984219215E-96</c:v>
                </c:pt>
                <c:pt idx="1217">
                  <c:v>4.7488009705229577E-96</c:v>
                </c:pt>
                <c:pt idx="1218">
                  <c:v>3.6199907704965101E-96</c:v>
                </c:pt>
                <c:pt idx="1219">
                  <c:v>2.7592779353383211E-96</c:v>
                </c:pt>
                <c:pt idx="1220">
                  <c:v>2.1030420265002995E-96</c:v>
                </c:pt>
                <c:pt idx="1221">
                  <c:v>1.602747110594697E-96</c:v>
                </c:pt>
                <c:pt idx="1222">
                  <c:v>1.2213682613366811E-96</c:v>
                </c:pt>
                <c:pt idx="1223">
                  <c:v>9.3066388909197437E-97</c:v>
                </c:pt>
                <c:pt idx="1224">
                  <c:v>7.0909386868889187E-97</c:v>
                </c:pt>
                <c:pt idx="1225">
                  <c:v>5.4023069975324653E-97</c:v>
                </c:pt>
                <c:pt idx="1226">
                  <c:v>4.1154703961847607E-97</c:v>
                </c:pt>
                <c:pt idx="1227">
                  <c:v>3.134905286164873E-97</c:v>
                </c:pt>
                <c:pt idx="1228">
                  <c:v>2.3877789284224479E-97</c:v>
                </c:pt>
                <c:pt idx="1229">
                  <c:v>1.8185639769116765E-97</c:v>
                </c:pt>
                <c:pt idx="1230">
                  <c:v>1.3849301150125613E-97</c:v>
                </c:pt>
                <c:pt idx="1231">
                  <c:v>1.0546102027472783E-97</c:v>
                </c:pt>
                <c:pt idx="1232">
                  <c:v>8.0300997701535767E-98</c:v>
                </c:pt>
                <c:pt idx="1233">
                  <c:v>6.1138503662983758E-98</c:v>
                </c:pt>
                <c:pt idx="1234">
                  <c:v>4.6545059452032702E-98</c:v>
                </c:pt>
                <c:pt idx="1235">
                  <c:v>3.5432134963579419E-98</c:v>
                </c:pt>
                <c:pt idx="1236">
                  <c:v>2.6970315703158295E-98</c:v>
                </c:pt>
                <c:pt idx="1237">
                  <c:v>2.0527674064624874E-98</c:v>
                </c:pt>
                <c:pt idx="1238">
                  <c:v>1.5622786203736855E-98</c:v>
                </c:pt>
                <c:pt idx="1239">
                  <c:v>1.1888917040344855E-98</c:v>
                </c:pt>
                <c:pt idx="1240">
                  <c:v>9.0467209125839136E-99</c:v>
                </c:pt>
                <c:pt idx="1241">
                  <c:v>6.883434844685375E-99</c:v>
                </c:pt>
                <c:pt idx="1242">
                  <c:v>5.2370215892315968E-99</c:v>
                </c:pt>
                <c:pt idx="1243">
                  <c:v>3.9840859185058142E-99</c:v>
                </c:pt>
                <c:pt idx="1244">
                  <c:v>3.0306670543532094E-99</c:v>
                </c:pt>
                <c:pt idx="1245">
                  <c:v>2.3052232385947607E-99</c:v>
                </c:pt>
                <c:pt idx="1246">
                  <c:v>1.7532869758878048E-99</c:v>
                </c:pt>
                <c:pt idx="1247">
                  <c:v>1.3333934236045131E-99</c:v>
                </c:pt>
                <c:pt idx="1248">
                  <c:v>1.0139789122618988E-99</c:v>
                </c:pt>
                <c:pt idx="1249">
                  <c:v>7.7101863912578532E-100</c:v>
                </c:pt>
                <c:pt idx="1250">
                  <c:v>5.8622751513557093E-100</c:v>
                </c:pt>
                <c:pt idx="1251">
                  <c:v>4.456900259149633E-100</c:v>
                </c:pt>
                <c:pt idx="1252">
                  <c:v>3.38816891955125E-100</c:v>
                </c:pt>
                <c:pt idx="1253">
                  <c:v>2.5755064596890653E-100</c:v>
                </c:pt>
                <c:pt idx="1254">
                  <c:v>1.9576079059222788E-100</c:v>
                </c:pt>
                <c:pt idx="1255">
                  <c:v>1.4878333253085135E-100</c:v>
                </c:pt>
                <c:pt idx="1256">
                  <c:v>1.130702587953281E-100</c:v>
                </c:pt>
                <c:pt idx="1257">
                  <c:v>8.592272658073784E-101</c:v>
                </c:pt>
                <c:pt idx="1258">
                  <c:v>6.5287990376173681E-101</c:v>
                </c:pt>
                <c:pt idx="1259">
                  <c:v>4.9604852874660931E-101</c:v>
                </c:pt>
                <c:pt idx="1260">
                  <c:v>3.7686054544433219E-101</c:v>
                </c:pt>
                <c:pt idx="1261">
                  <c:v>2.862878041167304E-101</c:v>
                </c:pt>
                <c:pt idx="1262">
                  <c:v>2.1746567550214349E-101</c:v>
                </c:pt>
                <c:pt idx="1263">
                  <c:v>1.6517499860240941E-101</c:v>
                </c:pt>
                <c:pt idx="1264">
                  <c:v>1.2544797498395638E-101</c:v>
                </c:pt>
                <c:pt idx="1265">
                  <c:v>9.5268378932808207E-102</c:v>
                </c:pt>
                <c:pt idx="1266">
                  <c:v>7.2343530508874361E-102</c:v>
                </c:pt>
                <c:pt idx="1267">
                  <c:v>5.4930867032687015E-102</c:v>
                </c:pt>
                <c:pt idx="1268">
                  <c:v>4.1706050634629373E-102</c:v>
                </c:pt>
                <c:pt idx="1269">
                  <c:v>3.1662672047661298E-102</c:v>
                </c:pt>
                <c:pt idx="1270">
                  <c:v>2.4035987544093343E-102</c:v>
                </c:pt>
                <c:pt idx="1271">
                  <c:v>1.8244934802091399E-102</c:v>
                </c:pt>
                <c:pt idx="1272">
                  <c:v>1.3848050090941625E-102</c:v>
                </c:pt>
                <c:pt idx="1273">
                  <c:v>1.0509956706046757E-102</c:v>
                </c:pt>
                <c:pt idx="1274">
                  <c:v>7.9758916591074387E-103</c:v>
                </c:pt>
                <c:pt idx="1275">
                  <c:v>6.0523440733793525E-103</c:v>
                </c:pt>
                <c:pt idx="1276">
                  <c:v>4.5923401028369277E-103</c:v>
                </c:pt>
                <c:pt idx="1277">
                  <c:v>3.4842601641724792E-103</c:v>
                </c:pt>
                <c:pt idx="1278">
                  <c:v>2.6433412374066109E-103</c:v>
                </c:pt>
                <c:pt idx="1279">
                  <c:v>2.0052200436754602E-103</c:v>
                </c:pt>
                <c:pt idx="1280">
                  <c:v>1.521027336774957E-103</c:v>
                </c:pt>
                <c:pt idx="1281">
                  <c:v>1.1536609828022139E-103</c:v>
                </c:pt>
                <c:pt idx="1282">
                  <c:v>8.7495480293791355E-104</c:v>
                </c:pt>
                <c:pt idx="1283">
                  <c:v>6.6352805392822754E-104</c:v>
                </c:pt>
                <c:pt idx="1284">
                  <c:v>5.0315204391573333E-104</c:v>
                </c:pt>
                <c:pt idx="1285">
                  <c:v>3.8150962641542972E-104</c:v>
                </c:pt>
                <c:pt idx="1286">
                  <c:v>2.8925314800142463E-104</c:v>
                </c:pt>
                <c:pt idx="1287">
                  <c:v>2.1928910124166534E-104</c:v>
                </c:pt>
              </c:numCache>
            </c:numRef>
          </c:yVal>
          <c:smooth val="1"/>
          <c:extLst>
            <c:ext xmlns:c16="http://schemas.microsoft.com/office/drawing/2014/chart" uri="{C3380CC4-5D6E-409C-BE32-E72D297353CC}">
              <c16:uniqueId val="{00000000-46EC-46DD-A54B-27C9304D371B}"/>
            </c:ext>
          </c:extLst>
        </c:ser>
        <c:ser>
          <c:idx val="0"/>
          <c:order val="1"/>
          <c:tx>
            <c:strRef>
              <c:f>helper!$E$2</c:f>
              <c:strCache>
                <c:ptCount val="1"/>
                <c:pt idx="0">
                  <c:v>Poisson</c:v>
                </c:pt>
              </c:strCache>
              <c:extLst xmlns:c15="http://schemas.microsoft.com/office/drawing/2012/chart"/>
            </c:strRef>
          </c:tx>
          <c:spPr>
            <a:ln w="19050" cap="rnd">
              <a:noFill/>
              <a:prstDash val="sysDash"/>
              <a:round/>
            </a:ln>
            <a:effectLst/>
          </c:spPr>
          <c:marker>
            <c:symbol val="circle"/>
            <c:size val="5"/>
            <c:spPr>
              <a:solidFill>
                <a:schemeClr val="accent1"/>
              </a:solidFill>
              <a:ln w="9525">
                <a:solidFill>
                  <a:schemeClr val="accent1"/>
                </a:solidFill>
              </a:ln>
              <a:effectLst/>
            </c:spPr>
          </c:marker>
          <c:dPt>
            <c:idx val="9"/>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3-46EC-46DD-A54B-27C9304D371B}"/>
              </c:ext>
            </c:extLst>
          </c:dPt>
          <c:dPt>
            <c:idx val="10"/>
            <c:marker>
              <c:symbol val="circle"/>
              <c:size val="10"/>
              <c:spPr>
                <a:solidFill>
                  <a:schemeClr val="accent4"/>
                </a:solidFill>
                <a:ln w="9525">
                  <a:solidFill>
                    <a:srgbClr val="000000"/>
                  </a:solidFill>
                </a:ln>
                <a:effectLst/>
              </c:spPr>
            </c:marker>
            <c:bubble3D val="0"/>
            <c:extLst>
              <c:ext xmlns:c16="http://schemas.microsoft.com/office/drawing/2014/chart" uri="{C3380CC4-5D6E-409C-BE32-E72D297353CC}">
                <c16:uniqueId val="{00000005-46EC-46DD-A54B-27C9304D371B}"/>
              </c:ext>
            </c:extLst>
          </c:dPt>
          <c:dPt>
            <c:idx val="11"/>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4-46EC-46DD-A54B-27C9304D371B}"/>
              </c:ext>
            </c:extLst>
          </c:dPt>
          <c:xVal>
            <c:numRef>
              <c:f>helper!$A$3:$A$503</c:f>
              <c:numCache>
                <c:formatCode>General</c:formatCode>
                <c:ptCount val="5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numCache>
              <c:extLst xmlns:c15="http://schemas.microsoft.com/office/drawing/2012/chart"/>
            </c:numRef>
          </c:xVal>
          <c:yVal>
            <c:numRef>
              <c:f>helper!$E$3:$E$503</c:f>
              <c:numCache>
                <c:formatCode>0.00E+00</c:formatCode>
                <c:ptCount val="501"/>
                <c:pt idx="0">
                  <c:v>3.0353913807886678E-4</c:v>
                </c:pt>
                <c:pt idx="1">
                  <c:v>2.4586670184388211E-3</c:v>
                </c:pt>
                <c:pt idx="2">
                  <c:v>9.9576014246772239E-3</c:v>
                </c:pt>
                <c:pt idx="3">
                  <c:v>2.6885523846628512E-2</c:v>
                </c:pt>
                <c:pt idx="4">
                  <c:v>5.4443185789422734E-2</c:v>
                </c:pt>
                <c:pt idx="5">
                  <c:v>8.8197960978864745E-2</c:v>
                </c:pt>
                <c:pt idx="6">
                  <c:v>0.11906724732146746</c:v>
                </c:pt>
                <c:pt idx="7">
                  <c:v>0.13777781475769807</c:v>
                </c:pt>
                <c:pt idx="8">
                  <c:v>0.13950003744216929</c:v>
                </c:pt>
                <c:pt idx="9">
                  <c:v>0.12555003369795234</c:v>
                </c:pt>
                <c:pt idx="10">
                  <c:v>0.10169552729534141</c:v>
                </c:pt>
                <c:pt idx="11">
                  <c:v>7.4884888281115017E-2</c:v>
                </c:pt>
                <c:pt idx="12">
                  <c:v>5.0547299589752626E-2</c:v>
                </c:pt>
                <c:pt idx="13">
                  <c:v>3.1494855898230499E-2</c:v>
                </c:pt>
                <c:pt idx="14">
                  <c:v>1.8222023769690485E-2</c:v>
                </c:pt>
                <c:pt idx="15">
                  <c:v>9.8398928356328852E-3</c:v>
                </c:pt>
                <c:pt idx="16">
                  <c:v>4.9814457480391351E-3</c:v>
                </c:pt>
                <c:pt idx="17">
                  <c:v>2.3735123858304114E-3</c:v>
                </c:pt>
                <c:pt idx="18">
                  <c:v>1.0680805736236875E-3</c:v>
                </c:pt>
                <c:pt idx="19">
                  <c:v>4.5533961296588657E-4</c:v>
                </c:pt>
                <c:pt idx="20">
                  <c:v>1.8441254325118382E-4</c:v>
                </c:pt>
                <c:pt idx="21">
                  <c:v>7.1130552396885495E-5</c:v>
                </c:pt>
                <c:pt idx="22">
                  <c:v>2.6188976109762301E-5</c:v>
                </c:pt>
                <c:pt idx="23">
                  <c:v>9.2230741951771742E-6</c:v>
                </c:pt>
                <c:pt idx="24">
                  <c:v>3.1127875408722976E-6</c:v>
                </c:pt>
                <c:pt idx="25">
                  <c:v>1.0085431632426253E-6</c:v>
                </c:pt>
                <c:pt idx="26">
                  <c:v>3.1419998547174107E-7</c:v>
                </c:pt>
                <c:pt idx="27">
                  <c:v>9.4259995641521598E-8</c:v>
                </c:pt>
                <c:pt idx="28">
                  <c:v>2.7268070167725867E-8</c:v>
                </c:pt>
                <c:pt idx="29">
                  <c:v>7.6162540813303467E-9</c:v>
                </c:pt>
                <c:pt idx="30">
                  <c:v>2.0563886019591985E-9</c:v>
                </c:pt>
                <c:pt idx="31">
                  <c:v>5.3731444115708144E-10</c:v>
                </c:pt>
                <c:pt idx="32">
                  <c:v>1.3600771791788593E-10</c:v>
                </c:pt>
                <c:pt idx="33">
                  <c:v>3.33837125798447E-11</c:v>
                </c:pt>
                <c:pt idx="34">
                  <c:v>7.9531785851983092E-12</c:v>
                </c:pt>
                <c:pt idx="35">
                  <c:v>1.8405927582887499E-12</c:v>
                </c:pt>
                <c:pt idx="36">
                  <c:v>4.1413337061496947E-13</c:v>
                </c:pt>
                <c:pt idx="37">
                  <c:v>9.0661629783277416E-14</c:v>
                </c:pt>
                <c:pt idx="38">
                  <c:v>1.9325242138014288E-14</c:v>
                </c:pt>
                <c:pt idx="39">
                  <c:v>4.0137041363568263E-15</c:v>
                </c:pt>
                <c:pt idx="40">
                  <c:v>8.1277508761225536E-16</c:v>
                </c:pt>
                <c:pt idx="41">
                  <c:v>1.6057263925998256E-16</c:v>
                </c:pt>
                <c:pt idx="42">
                  <c:v>3.0967580428710889E-17</c:v>
                </c:pt>
                <c:pt idx="43">
                  <c:v>5.8334279412222393E-18</c:v>
                </c:pt>
                <c:pt idx="44">
                  <c:v>1.0738810528159251E-18</c:v>
                </c:pt>
                <c:pt idx="45">
                  <c:v>1.9329858950686686E-19</c:v>
                </c:pt>
                <c:pt idx="46">
                  <c:v>3.4037360326208808E-20</c:v>
                </c:pt>
                <c:pt idx="47">
                  <c:v>5.8660131626019885E-21</c:v>
                </c:pt>
                <c:pt idx="48">
                  <c:v>9.8988972118907419E-22</c:v>
                </c:pt>
                <c:pt idx="49">
                  <c:v>1.6363483146186895E-22</c:v>
                </c:pt>
                <c:pt idx="50">
                  <c:v>2.6508842696822812E-23</c:v>
                </c:pt>
                <c:pt idx="51">
                  <c:v>4.2102279577306663E-24</c:v>
                </c:pt>
                <c:pt idx="52">
                  <c:v>6.5582397033881198E-25</c:v>
                </c:pt>
                <c:pt idx="53">
                  <c:v>1.0022970112725213E-25</c:v>
                </c:pt>
                <c:pt idx="54">
                  <c:v>1.5034455169088001E-26</c:v>
                </c:pt>
                <c:pt idx="55">
                  <c:v>2.2141652158111665E-27</c:v>
                </c:pt>
                <c:pt idx="56">
                  <c:v>3.202631830012538E-28</c:v>
                </c:pt>
                <c:pt idx="57">
                  <c:v>4.5511083900178347E-29</c:v>
                </c:pt>
                <c:pt idx="58">
                  <c:v>6.355858268817939E-30</c:v>
                </c:pt>
                <c:pt idx="59">
                  <c:v>8.7258393182077029E-31</c:v>
                </c:pt>
                <c:pt idx="60">
                  <c:v>1.1779883079580424E-31</c:v>
                </c:pt>
                <c:pt idx="61">
                  <c:v>1.5642139826984012E-32</c:v>
                </c:pt>
                <c:pt idx="62">
                  <c:v>2.0435698806220685E-33</c:v>
                </c:pt>
                <c:pt idx="63">
                  <c:v>2.6274469893712379E-34</c:v>
                </c:pt>
                <c:pt idx="64">
                  <c:v>3.3253625959230428E-35</c:v>
                </c:pt>
                <c:pt idx="65">
                  <c:v>4.1439133887655954E-36</c:v>
                </c:pt>
                <c:pt idx="66">
                  <c:v>5.0857118862123843E-37</c:v>
                </c:pt>
                <c:pt idx="67">
                  <c:v>6.1483979519880748E-38</c:v>
                </c:pt>
                <c:pt idx="68">
                  <c:v>7.3238269722210062E-39</c:v>
                </c:pt>
                <c:pt idx="69">
                  <c:v>8.5975360108682123E-40</c:v>
                </c:pt>
                <c:pt idx="70">
                  <c:v>9.9485773840044851E-41</c:v>
                </c:pt>
                <c:pt idx="71">
                  <c:v>1.1349785466258848E-41</c:v>
                </c:pt>
                <c:pt idx="72">
                  <c:v>1.2768508649541251E-42</c:v>
                </c:pt>
                <c:pt idx="73">
                  <c:v>1.4167797268668692E-43</c:v>
                </c:pt>
                <c:pt idx="74">
                  <c:v>1.5507994307597273E-44</c:v>
                </c:pt>
                <c:pt idx="75">
                  <c:v>1.6748633852204769E-45</c:v>
                </c:pt>
                <c:pt idx="76">
                  <c:v>1.7850517658270481E-46</c:v>
                </c:pt>
                <c:pt idx="77">
                  <c:v>1.8777817276882317E-47</c:v>
                </c:pt>
                <c:pt idx="78">
                  <c:v>1.950004101830119E-48</c:v>
                </c:pt>
                <c:pt idx="79">
                  <c:v>1.9993712942815109E-49</c:v>
                </c:pt>
                <c:pt idx="80">
                  <c:v>2.0243634354599937E-50</c:v>
                </c:pt>
                <c:pt idx="81">
                  <c:v>2.0243634354599787E-51</c:v>
                </c:pt>
                <c:pt idx="82">
                  <c:v>1.9996760764909691E-52</c:v>
                </c:pt>
                <c:pt idx="83">
                  <c:v>1.9514911107923967E-53</c:v>
                </c:pt>
                <c:pt idx="84">
                  <c:v>1.88179499969266E-54</c:v>
                </c:pt>
                <c:pt idx="85">
                  <c:v>1.7932399408835923E-55</c:v>
                </c:pt>
                <c:pt idx="86">
                  <c:v>1.6889818047857694E-56</c:v>
                </c:pt>
                <c:pt idx="87">
                  <c:v>1.5725003010074136E-57</c:v>
                </c:pt>
                <c:pt idx="88">
                  <c:v>1.4474150497908644E-58</c:v>
                </c:pt>
                <c:pt idx="89">
                  <c:v>1.3173103262141704E-59</c:v>
                </c:pt>
                <c:pt idx="90">
                  <c:v>1.1855792935927904E-60</c:v>
                </c:pt>
                <c:pt idx="91">
                  <c:v>1.0552958547364169E-61</c:v>
                </c:pt>
                <c:pt idx="92">
                  <c:v>9.2911917645270921E-63</c:v>
                </c:pt>
                <c:pt idx="93">
                  <c:v>8.0923283110396247E-64</c:v>
                </c:pt>
                <c:pt idx="94">
                  <c:v>6.9731765233430781E-65</c:v>
                </c:pt>
                <c:pt idx="95">
                  <c:v>5.9455505093763831E-66</c:v>
                </c:pt>
                <c:pt idx="96">
                  <c:v>5.0165582422862418E-67</c:v>
                </c:pt>
                <c:pt idx="97">
                  <c:v>4.1890847177856284E-68</c:v>
                </c:pt>
                <c:pt idx="98">
                  <c:v>3.462406756536956E-69</c:v>
                </c:pt>
                <c:pt idx="99">
                  <c:v>2.8328782553484448E-70</c:v>
                </c:pt>
                <c:pt idx="100">
                  <c:v>2.2946313868323722E-71</c:v>
                </c:pt>
                <c:pt idx="101">
                  <c:v>1.8402489339941794E-72</c:v>
                </c:pt>
                <c:pt idx="102">
                  <c:v>1.4613741534659961E-73</c:v>
                </c:pt>
                <c:pt idx="103">
                  <c:v>1.1492359847645099E-74</c:v>
                </c:pt>
                <c:pt idx="104">
                  <c:v>8.9507802659544124E-76</c:v>
                </c:pt>
                <c:pt idx="105">
                  <c:v>6.9048876337360885E-77</c:v>
                </c:pt>
                <c:pt idx="106">
                  <c:v>5.2763763993645031E-78</c:v>
                </c:pt>
                <c:pt idx="107">
                  <c:v>3.9942662462479784E-79</c:v>
                </c:pt>
                <c:pt idx="108">
                  <c:v>2.9956996846858556E-80</c:v>
                </c:pt>
                <c:pt idx="109">
                  <c:v>2.226162151005159E-81</c:v>
                </c:pt>
                <c:pt idx="110">
                  <c:v>1.639264856649247E-82</c:v>
                </c:pt>
                <c:pt idx="111">
                  <c:v>1.1962203007980748E-83</c:v>
                </c:pt>
                <c:pt idx="112">
                  <c:v>8.651236103986012E-85</c:v>
                </c:pt>
                <c:pt idx="113">
                  <c:v>6.2013285347159269E-86</c:v>
                </c:pt>
                <c:pt idx="114">
                  <c:v>4.4062071167716914E-87</c:v>
                </c:pt>
                <c:pt idx="115">
                  <c:v>3.1035024039870563E-88</c:v>
                </c:pt>
                <c:pt idx="116">
                  <c:v>2.1671008165771227E-89</c:v>
                </c:pt>
                <c:pt idx="117">
                  <c:v>1.5003005653226615E-90</c:v>
                </c:pt>
                <c:pt idx="118">
                  <c:v>1.029867337213001E-91</c:v>
                </c:pt>
                <c:pt idx="119">
                  <c:v>7.010021370945667E-93</c:v>
                </c:pt>
                <c:pt idx="120">
                  <c:v>4.7317644253882501E-94</c:v>
                </c:pt>
                <c:pt idx="121">
                  <c:v>3.1675447806317436E-95</c:v>
                </c:pt>
                <c:pt idx="122">
                  <c:v>2.103042026485091E-96</c:v>
                </c:pt>
                <c:pt idx="123">
                  <c:v>1.3849301150023701E-97</c:v>
                </c:pt>
                <c:pt idx="124">
                  <c:v>9.0467209125155572E-99</c:v>
                </c:pt>
                <c:pt idx="125">
                  <c:v>5.8622751513099542E-100</c:v>
                </c:pt>
                <c:pt idx="126">
                  <c:v>3.7686054544137561E-101</c:v>
                </c:pt>
                <c:pt idx="127">
                  <c:v>2.4035987543897005E-102</c:v>
                </c:pt>
                <c:pt idx="128">
                  <c:v>1.5210273367622675E-103</c:v>
                </c:pt>
                <c:pt idx="129">
                  <c:v>9.5506367657165499E-105</c:v>
                </c:pt>
                <c:pt idx="130">
                  <c:v>5.9507813694078316E-106</c:v>
                </c:pt>
                <c:pt idx="131">
                  <c:v>3.6794907703973488E-107</c:v>
                </c:pt>
                <c:pt idx="132">
                  <c:v>2.2578693363801988E-108</c:v>
                </c:pt>
                <c:pt idx="133">
                  <c:v>1.3750933552391177E-109</c:v>
                </c:pt>
                <c:pt idx="134">
                  <c:v>8.3121314756987576E-111</c:v>
                </c:pt>
                <c:pt idx="135">
                  <c:v>4.9872788854193988E-112</c:v>
                </c:pt>
                <c:pt idx="136">
                  <c:v>2.9703646302863994E-113</c:v>
                </c:pt>
                <c:pt idx="137">
                  <c:v>1.7562009857897346E-114</c:v>
                </c:pt>
                <c:pt idx="138">
                  <c:v>1.0308136220940432E-115</c:v>
                </c:pt>
                <c:pt idx="139">
                  <c:v>6.0068995244326023E-117</c:v>
                </c:pt>
                <c:pt idx="140">
                  <c:v>3.475420439135785E-118</c:v>
                </c:pt>
                <c:pt idx="141">
                  <c:v>1.9965181246100296E-119</c:v>
                </c:pt>
                <c:pt idx="142">
                  <c:v>1.1388589302353172E-120</c:v>
                </c:pt>
                <c:pt idx="143">
                  <c:v>6.4508792551796816E-122</c:v>
                </c:pt>
                <c:pt idx="144">
                  <c:v>3.6286195810384867E-123</c:v>
                </c:pt>
                <c:pt idx="145">
                  <c:v>2.0270219728557174E-124</c:v>
                </c:pt>
                <c:pt idx="146">
                  <c:v>1.1245806835707657E-125</c:v>
                </c:pt>
                <c:pt idx="147">
                  <c:v>6.1966690727365714E-127</c:v>
                </c:pt>
                <c:pt idx="148">
                  <c:v>3.3914202357547779E-128</c:v>
                </c:pt>
                <c:pt idx="149">
                  <c:v>1.8436579805108882E-129</c:v>
                </c:pt>
                <c:pt idx="150">
                  <c:v>9.9557530947585459E-131</c:v>
                </c:pt>
                <c:pt idx="151">
                  <c:v>5.3405033157313619E-132</c:v>
                </c:pt>
                <c:pt idx="152">
                  <c:v>2.8459261090410991E-133</c:v>
                </c:pt>
                <c:pt idx="153">
                  <c:v>1.5066667636100058E-134</c:v>
                </c:pt>
                <c:pt idx="154">
                  <c:v>7.9246758345723209E-136</c:v>
                </c:pt>
                <c:pt idx="155">
                  <c:v>4.1412822103251035E-137</c:v>
                </c:pt>
                <c:pt idx="156">
                  <c:v>2.1502811476687742E-138</c:v>
                </c:pt>
                <c:pt idx="157">
                  <c:v>1.1093807194978728E-139</c:v>
                </c:pt>
                <c:pt idx="158">
                  <c:v>5.6873315366663441E-141</c:v>
                </c:pt>
                <c:pt idx="159">
                  <c:v>2.8973198394335631E-142</c:v>
                </c:pt>
                <c:pt idx="160">
                  <c:v>1.4667681687132587E-143</c:v>
                </c:pt>
                <c:pt idx="161">
                  <c:v>7.3793926500485451E-145</c:v>
                </c:pt>
                <c:pt idx="162">
                  <c:v>3.6896963250239954E-146</c:v>
                </c:pt>
                <c:pt idx="163">
                  <c:v>1.833530075625372E-147</c:v>
                </c:pt>
                <c:pt idx="164">
                  <c:v>9.0558497637590638E-149</c:v>
                </c:pt>
                <c:pt idx="165">
                  <c:v>4.4455989749366954E-150</c:v>
                </c:pt>
                <c:pt idx="166">
                  <c:v>2.1692380540352415E-151</c:v>
                </c:pt>
                <c:pt idx="167">
                  <c:v>1.0521454034542332E-152</c:v>
                </c:pt>
                <c:pt idx="168">
                  <c:v>5.072843909511737E-154</c:v>
                </c:pt>
                <c:pt idx="169">
                  <c:v>2.431363057221294E-155</c:v>
                </c:pt>
                <c:pt idx="170">
                  <c:v>1.158472986087806E-156</c:v>
                </c:pt>
                <c:pt idx="171">
                  <c:v>5.4875036183112142E-158</c:v>
                </c:pt>
                <c:pt idx="172">
                  <c:v>2.5842313551349696E-159</c:v>
                </c:pt>
                <c:pt idx="173">
                  <c:v>1.2099580333290957E-160</c:v>
                </c:pt>
                <c:pt idx="174">
                  <c:v>5.6325632586007004E-162</c:v>
                </c:pt>
                <c:pt idx="175">
                  <c:v>2.6070721368378157E-163</c:v>
                </c:pt>
                <c:pt idx="176">
                  <c:v>1.1998456993402406E-164</c:v>
                </c:pt>
                <c:pt idx="177">
                  <c:v>5.4908193020657253E-166</c:v>
                </c:pt>
                <c:pt idx="178">
                  <c:v>2.4986312554342432E-167</c:v>
                </c:pt>
                <c:pt idx="179">
                  <c:v>1.1306655401685099E-168</c:v>
                </c:pt>
                <c:pt idx="180">
                  <c:v>5.0879949307586711E-170</c:v>
                </c:pt>
                <c:pt idx="181">
                  <c:v>2.2769480076874455E-171</c:v>
                </c:pt>
                <c:pt idx="182">
                  <c:v>1.0133669704543779E-172</c:v>
                </c:pt>
                <c:pt idx="183">
                  <c:v>4.4853947872569796E-174</c:v>
                </c:pt>
                <c:pt idx="184">
                  <c:v>1.9745487922163889E-175</c:v>
                </c:pt>
                <c:pt idx="185">
                  <c:v>8.6453217388937378E-177</c:v>
                </c:pt>
                <c:pt idx="186">
                  <c:v>3.764898176614737E-178</c:v>
                </c:pt>
                <c:pt idx="187">
                  <c:v>1.6307847716887478E-179</c:v>
                </c:pt>
                <c:pt idx="188">
                  <c:v>7.0262535375953184E-181</c:v>
                </c:pt>
                <c:pt idx="189">
                  <c:v>3.0112515161121792E-182</c:v>
                </c:pt>
                <c:pt idx="190">
                  <c:v>1.2837440673952646E-183</c:v>
                </c:pt>
                <c:pt idx="191">
                  <c:v>5.4441502334562706E-185</c:v>
                </c:pt>
                <c:pt idx="192">
                  <c:v>2.2967508797392172E-186</c:v>
                </c:pt>
                <c:pt idx="193">
                  <c:v>9.6392135367300098E-188</c:v>
                </c:pt>
                <c:pt idx="194">
                  <c:v>4.0246200849233971E-189</c:v>
                </c:pt>
                <c:pt idx="195">
                  <c:v>1.6717652660449953E-190</c:v>
                </c:pt>
                <c:pt idx="196">
                  <c:v>6.9088258443707028E-192</c:v>
                </c:pt>
                <c:pt idx="197">
                  <c:v>2.8406847380405552E-193</c:v>
                </c:pt>
                <c:pt idx="198">
                  <c:v>1.1620983019256374E-194</c:v>
                </c:pt>
                <c:pt idx="199">
                  <c:v>4.7301488671344694E-196</c:v>
                </c:pt>
                <c:pt idx="200">
                  <c:v>1.9157102911896456E-197</c:v>
                </c:pt>
                <c:pt idx="201">
                  <c:v>7.7200265465836162E-199</c:v>
                </c:pt>
                <c:pt idx="202">
                  <c:v>3.0956542092739345E-200</c:v>
                </c:pt>
                <c:pt idx="203">
                  <c:v>1.2352117780847549E-201</c:v>
                </c:pt>
                <c:pt idx="204">
                  <c:v>4.9045173541598482E-203</c:v>
                </c:pt>
                <c:pt idx="205">
                  <c:v>1.9378824667654744E-204</c:v>
                </c:pt>
                <c:pt idx="206">
                  <c:v>7.619829116893471E-206</c:v>
                </c:pt>
                <c:pt idx="207">
                  <c:v>2.9816722631322799E-207</c:v>
                </c:pt>
                <c:pt idx="208">
                  <c:v>1.1611319870851162E-208</c:v>
                </c:pt>
                <c:pt idx="209">
                  <c:v>4.5000809068848281E-210</c:v>
                </c:pt>
                <c:pt idx="210">
                  <c:v>1.7357454926557983E-211</c:v>
                </c:pt>
                <c:pt idx="211">
                  <c:v>6.6632883841284156E-213</c:v>
                </c:pt>
                <c:pt idx="212">
                  <c:v>2.5458790524263648E-214</c:v>
                </c:pt>
                <c:pt idx="213">
                  <c:v>9.6815118895085603E-216</c:v>
                </c:pt>
                <c:pt idx="214">
                  <c:v>3.6644974908888157E-217</c:v>
                </c:pt>
                <c:pt idx="215">
                  <c:v>1.380578124474459E-218</c:v>
                </c:pt>
                <c:pt idx="216">
                  <c:v>5.1771679667794217E-220</c:v>
                </c:pt>
                <c:pt idx="217">
                  <c:v>1.9324912687055222E-221</c:v>
                </c:pt>
                <c:pt idx="218">
                  <c:v>7.1803574662911834E-223</c:v>
                </c:pt>
                <c:pt idx="219">
                  <c:v>2.655748651916046E-224</c:v>
                </c:pt>
                <c:pt idx="220">
                  <c:v>9.7779836729637254E-226</c:v>
                </c:pt>
                <c:pt idx="221">
                  <c:v>3.5837858710863868E-227</c:v>
                </c:pt>
                <c:pt idx="222">
                  <c:v>1.3075975475583635E-228</c:v>
                </c:pt>
                <c:pt idx="223">
                  <c:v>4.7495695673650447E-230</c:v>
                </c:pt>
                <c:pt idx="224">
                  <c:v>1.7174782810561111E-231</c:v>
                </c:pt>
                <c:pt idx="225">
                  <c:v>6.1829218118026444E-233</c:v>
                </c:pt>
                <c:pt idx="226">
                  <c:v>2.2160029502475284E-234</c:v>
                </c:pt>
                <c:pt idx="227">
                  <c:v>7.9073233026456071E-236</c:v>
                </c:pt>
                <c:pt idx="228">
                  <c:v>2.8091806469923586E-237</c:v>
                </c:pt>
                <c:pt idx="229">
                  <c:v>9.9364031618502411E-239</c:v>
                </c:pt>
                <c:pt idx="230">
                  <c:v>3.4993419830868949E-240</c:v>
                </c:pt>
                <c:pt idx="231">
                  <c:v>1.2270419940693617E-241</c:v>
                </c:pt>
                <c:pt idx="232">
                  <c:v>4.2840690310179229E-243</c:v>
                </c:pt>
                <c:pt idx="233">
                  <c:v>1.4893115515556141E-244</c:v>
                </c:pt>
                <c:pt idx="234">
                  <c:v>5.155309216923452E-246</c:v>
                </c:pt>
                <c:pt idx="235">
                  <c:v>1.7769363683862961E-247</c:v>
                </c:pt>
                <c:pt idx="236">
                  <c:v>6.0988070270889828E-249</c:v>
                </c:pt>
                <c:pt idx="237">
                  <c:v>2.084402401663126E-250</c:v>
                </c:pt>
                <c:pt idx="238">
                  <c:v>7.0939745602818859E-252</c:v>
                </c:pt>
                <c:pt idx="239">
                  <c:v>2.4042340559951621E-253</c:v>
                </c:pt>
                <c:pt idx="240">
                  <c:v>8.1142899389833289E-255</c:v>
                </c:pt>
                <c:pt idx="241">
                  <c:v>2.7272094815671723E-256</c:v>
                </c:pt>
                <c:pt idx="242">
                  <c:v>9.1282631407827202E-258</c:v>
                </c:pt>
                <c:pt idx="243">
                  <c:v>3.042754380261024E-259</c:v>
                </c:pt>
                <c:pt idx="244">
                  <c:v>1.0100946918078868E-260</c:v>
                </c:pt>
                <c:pt idx="245">
                  <c:v>3.339496736181559E-262</c:v>
                </c:pt>
                <c:pt idx="246">
                  <c:v>1.0995903887426617E-263</c:v>
                </c:pt>
                <c:pt idx="247">
                  <c:v>3.6059441898034195E-265</c:v>
                </c:pt>
                <c:pt idx="248">
                  <c:v>1.177747900701943E-266</c:v>
                </c:pt>
                <c:pt idx="249">
                  <c:v>3.8312281107174553E-268</c:v>
                </c:pt>
                <c:pt idx="250">
                  <c:v>1.2413179078725136E-269</c:v>
                </c:pt>
                <c:pt idx="251">
                  <c:v>4.0058466349670877E-271</c:v>
                </c:pt>
                <c:pt idx="252">
                  <c:v>1.2875935612394906E-272</c:v>
                </c:pt>
                <c:pt idx="253">
                  <c:v>4.1223351170114363E-274</c:v>
                </c:pt>
                <c:pt idx="254">
                  <c:v>1.3146029310154757E-275</c:v>
                </c:pt>
                <c:pt idx="255">
                  <c:v>4.1757975455787126E-277</c:v>
                </c:pt>
                <c:pt idx="256">
                  <c:v>1.3212484421557246E-278</c:v>
                </c:pt>
                <c:pt idx="257">
                  <c:v>4.1642460628254357E-280</c:v>
                </c:pt>
                <c:pt idx="258">
                  <c:v>1.3073795778636663E-281</c:v>
                </c:pt>
                <c:pt idx="259">
                  <c:v>4.0887160543228911E-283</c:v>
                </c:pt>
                <c:pt idx="260">
                  <c:v>1.273792309231275E-284</c:v>
                </c:pt>
                <c:pt idx="261">
                  <c:v>3.9531485458903991E-286</c:v>
                </c:pt>
                <c:pt idx="262">
                  <c:v>1.2221566115157632E-287</c:v>
                </c:pt>
                <c:pt idx="263">
                  <c:v>3.7640564841360563E-289</c:v>
                </c:pt>
                <c:pt idx="264">
                  <c:v>1.1548809667235151E-290</c:v>
                </c:pt>
                <c:pt idx="265">
                  <c:v>3.5300135209287894E-292</c:v>
                </c:pt>
                <c:pt idx="266">
                  <c:v>1.074928929305389E-293</c:v>
                </c:pt>
                <c:pt idx="267">
                  <c:v>3.2610203473306356E-295</c:v>
                </c:pt>
                <c:pt idx="268">
                  <c:v>9.856068960216158E-297</c:v>
                </c:pt>
                <c:pt idx="269">
                  <c:v>2.9678125865332798E-298</c:v>
                </c:pt>
                <c:pt idx="270">
                  <c:v>8.9034377596003857E-300</c:v>
                </c:pt>
                <c:pt idx="271">
                  <c:v>2.6611751237181497E-301</c:v>
                </c:pt>
                <c:pt idx="272">
                  <c:v>7.9248229787201481E-303</c:v>
                </c:pt>
                <c:pt idx="273">
                  <c:v>2.3513211035763641E-304</c:v>
                </c:pt>
                <c:pt idx="274">
                  <c:v>6.9509857441485982E-306</c:v>
                </c:pt>
                <c:pt idx="275">
                  <c:v>2.0473812555492481E-307</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1-46EC-46DD-A54B-27C9304D371B}"/>
            </c:ext>
          </c:extLst>
        </c:ser>
        <c:ser>
          <c:idx val="2"/>
          <c:order val="2"/>
          <c:tx>
            <c:strRef>
              <c:f>helper!$AD$2</c:f>
              <c:strCache>
                <c:ptCount val="1"/>
                <c:pt idx="0">
                  <c:v>Poisson</c:v>
                </c:pt>
              </c:strCache>
            </c:strRef>
          </c:tx>
          <c:spPr>
            <a:ln w="19050" cap="rnd">
              <a:solidFill>
                <a:schemeClr val="accent1"/>
              </a:solidFill>
              <a:round/>
            </a:ln>
            <a:effectLst/>
          </c:spPr>
          <c:marker>
            <c:symbol val="none"/>
          </c:marker>
          <c:xVal>
            <c:numRef>
              <c:f>helper!$AC$3:$AC$301</c:f>
              <c:numCache>
                <c:formatCode>General</c:formatCode>
                <c:ptCount val="299"/>
                <c:pt idx="0">
                  <c:v>-0.5</c:v>
                </c:pt>
                <c:pt idx="1">
                  <c:v>-0.5</c:v>
                </c:pt>
                <c:pt idx="2">
                  <c:v>0.5</c:v>
                </c:pt>
                <c:pt idx="3">
                  <c:v>0.5</c:v>
                </c:pt>
                <c:pt idx="4">
                  <c:v>0.5</c:v>
                </c:pt>
                <c:pt idx="5">
                  <c:v>1.5</c:v>
                </c:pt>
                <c:pt idx="6">
                  <c:v>1.5</c:v>
                </c:pt>
                <c:pt idx="7">
                  <c:v>1.5</c:v>
                </c:pt>
                <c:pt idx="8">
                  <c:v>2.5</c:v>
                </c:pt>
                <c:pt idx="9">
                  <c:v>2.5</c:v>
                </c:pt>
                <c:pt idx="10">
                  <c:v>2.5</c:v>
                </c:pt>
                <c:pt idx="11">
                  <c:v>3.5</c:v>
                </c:pt>
                <c:pt idx="12">
                  <c:v>3.5</c:v>
                </c:pt>
                <c:pt idx="13">
                  <c:v>3.5</c:v>
                </c:pt>
                <c:pt idx="14">
                  <c:v>4.5</c:v>
                </c:pt>
                <c:pt idx="15">
                  <c:v>4.5</c:v>
                </c:pt>
                <c:pt idx="16">
                  <c:v>4.5</c:v>
                </c:pt>
                <c:pt idx="17">
                  <c:v>5.5</c:v>
                </c:pt>
                <c:pt idx="18">
                  <c:v>5.5</c:v>
                </c:pt>
                <c:pt idx="19">
                  <c:v>5.5</c:v>
                </c:pt>
                <c:pt idx="20">
                  <c:v>6.5</c:v>
                </c:pt>
                <c:pt idx="21">
                  <c:v>6.5</c:v>
                </c:pt>
                <c:pt idx="22">
                  <c:v>6.5</c:v>
                </c:pt>
                <c:pt idx="23">
                  <c:v>7.5</c:v>
                </c:pt>
                <c:pt idx="24">
                  <c:v>7.5</c:v>
                </c:pt>
                <c:pt idx="25">
                  <c:v>7.5</c:v>
                </c:pt>
                <c:pt idx="26">
                  <c:v>8.5</c:v>
                </c:pt>
                <c:pt idx="27">
                  <c:v>8.5</c:v>
                </c:pt>
                <c:pt idx="28">
                  <c:v>8.5</c:v>
                </c:pt>
                <c:pt idx="29">
                  <c:v>9.5</c:v>
                </c:pt>
                <c:pt idx="30">
                  <c:v>9.5</c:v>
                </c:pt>
                <c:pt idx="31">
                  <c:v>9.5</c:v>
                </c:pt>
                <c:pt idx="32">
                  <c:v>10.5</c:v>
                </c:pt>
                <c:pt idx="33">
                  <c:v>10.5</c:v>
                </c:pt>
                <c:pt idx="34">
                  <c:v>10.5</c:v>
                </c:pt>
                <c:pt idx="35">
                  <c:v>11.5</c:v>
                </c:pt>
                <c:pt idx="36">
                  <c:v>11.5</c:v>
                </c:pt>
                <c:pt idx="37">
                  <c:v>11.5</c:v>
                </c:pt>
                <c:pt idx="38">
                  <c:v>12.5</c:v>
                </c:pt>
                <c:pt idx="39">
                  <c:v>12.5</c:v>
                </c:pt>
                <c:pt idx="40">
                  <c:v>12.5</c:v>
                </c:pt>
                <c:pt idx="41">
                  <c:v>13.5</c:v>
                </c:pt>
                <c:pt idx="42">
                  <c:v>13.5</c:v>
                </c:pt>
                <c:pt idx="43">
                  <c:v>13.5</c:v>
                </c:pt>
                <c:pt idx="44">
                  <c:v>14.5</c:v>
                </c:pt>
                <c:pt idx="45">
                  <c:v>14.5</c:v>
                </c:pt>
                <c:pt idx="46">
                  <c:v>14.5</c:v>
                </c:pt>
                <c:pt idx="47">
                  <c:v>15.5</c:v>
                </c:pt>
                <c:pt idx="48">
                  <c:v>15.5</c:v>
                </c:pt>
                <c:pt idx="49">
                  <c:v>15.5</c:v>
                </c:pt>
                <c:pt idx="50">
                  <c:v>16.5</c:v>
                </c:pt>
                <c:pt idx="51">
                  <c:v>16.5</c:v>
                </c:pt>
                <c:pt idx="52">
                  <c:v>16.5</c:v>
                </c:pt>
                <c:pt idx="53">
                  <c:v>17.5</c:v>
                </c:pt>
                <c:pt idx="54">
                  <c:v>17.5</c:v>
                </c:pt>
                <c:pt idx="55">
                  <c:v>17.5</c:v>
                </c:pt>
                <c:pt idx="56">
                  <c:v>18.5</c:v>
                </c:pt>
                <c:pt idx="57">
                  <c:v>18.5</c:v>
                </c:pt>
                <c:pt idx="58">
                  <c:v>18.5</c:v>
                </c:pt>
                <c:pt idx="59">
                  <c:v>19.5</c:v>
                </c:pt>
                <c:pt idx="60">
                  <c:v>19.5</c:v>
                </c:pt>
                <c:pt idx="61">
                  <c:v>19.5</c:v>
                </c:pt>
                <c:pt idx="62">
                  <c:v>20.5</c:v>
                </c:pt>
                <c:pt idx="63">
                  <c:v>20.5</c:v>
                </c:pt>
                <c:pt idx="64">
                  <c:v>20.5</c:v>
                </c:pt>
                <c:pt idx="65">
                  <c:v>21.5</c:v>
                </c:pt>
                <c:pt idx="66">
                  <c:v>21.5</c:v>
                </c:pt>
                <c:pt idx="67">
                  <c:v>21.5</c:v>
                </c:pt>
                <c:pt idx="68">
                  <c:v>22.5</c:v>
                </c:pt>
                <c:pt idx="69">
                  <c:v>22.5</c:v>
                </c:pt>
                <c:pt idx="70">
                  <c:v>22.5</c:v>
                </c:pt>
                <c:pt idx="71">
                  <c:v>23.5</c:v>
                </c:pt>
                <c:pt idx="72">
                  <c:v>23.5</c:v>
                </c:pt>
                <c:pt idx="73">
                  <c:v>23.5</c:v>
                </c:pt>
                <c:pt idx="74">
                  <c:v>24.5</c:v>
                </c:pt>
                <c:pt idx="75">
                  <c:v>24.5</c:v>
                </c:pt>
                <c:pt idx="76">
                  <c:v>24.5</c:v>
                </c:pt>
                <c:pt idx="77">
                  <c:v>25.5</c:v>
                </c:pt>
                <c:pt idx="78">
                  <c:v>25.5</c:v>
                </c:pt>
                <c:pt idx="79">
                  <c:v>25.5</c:v>
                </c:pt>
                <c:pt idx="80">
                  <c:v>26.5</c:v>
                </c:pt>
                <c:pt idx="81">
                  <c:v>26.5</c:v>
                </c:pt>
                <c:pt idx="82">
                  <c:v>26.5</c:v>
                </c:pt>
                <c:pt idx="83">
                  <c:v>27.5</c:v>
                </c:pt>
                <c:pt idx="84">
                  <c:v>27.5</c:v>
                </c:pt>
                <c:pt idx="85">
                  <c:v>27.5</c:v>
                </c:pt>
                <c:pt idx="86">
                  <c:v>28.5</c:v>
                </c:pt>
                <c:pt idx="87">
                  <c:v>28.5</c:v>
                </c:pt>
                <c:pt idx="88">
                  <c:v>28.5</c:v>
                </c:pt>
                <c:pt idx="89">
                  <c:v>29.5</c:v>
                </c:pt>
                <c:pt idx="90">
                  <c:v>29.5</c:v>
                </c:pt>
                <c:pt idx="91">
                  <c:v>29.5</c:v>
                </c:pt>
                <c:pt idx="92">
                  <c:v>30.5</c:v>
                </c:pt>
                <c:pt idx="93">
                  <c:v>30.5</c:v>
                </c:pt>
                <c:pt idx="94">
                  <c:v>30.5</c:v>
                </c:pt>
                <c:pt idx="95">
                  <c:v>31.5</c:v>
                </c:pt>
                <c:pt idx="96">
                  <c:v>31.5</c:v>
                </c:pt>
                <c:pt idx="97">
                  <c:v>31.5</c:v>
                </c:pt>
                <c:pt idx="98">
                  <c:v>32.5</c:v>
                </c:pt>
                <c:pt idx="99">
                  <c:v>32.5</c:v>
                </c:pt>
                <c:pt idx="100">
                  <c:v>32.5</c:v>
                </c:pt>
                <c:pt idx="101">
                  <c:v>33.5</c:v>
                </c:pt>
                <c:pt idx="102">
                  <c:v>33.5</c:v>
                </c:pt>
                <c:pt idx="103">
                  <c:v>33.5</c:v>
                </c:pt>
                <c:pt idx="104">
                  <c:v>34.5</c:v>
                </c:pt>
                <c:pt idx="105">
                  <c:v>34.5</c:v>
                </c:pt>
                <c:pt idx="106">
                  <c:v>34.5</c:v>
                </c:pt>
                <c:pt idx="107">
                  <c:v>35.5</c:v>
                </c:pt>
                <c:pt idx="108">
                  <c:v>35.5</c:v>
                </c:pt>
                <c:pt idx="109">
                  <c:v>35.5</c:v>
                </c:pt>
                <c:pt idx="110">
                  <c:v>36.5</c:v>
                </c:pt>
                <c:pt idx="111">
                  <c:v>36.5</c:v>
                </c:pt>
                <c:pt idx="112">
                  <c:v>36.5</c:v>
                </c:pt>
                <c:pt idx="113">
                  <c:v>37.5</c:v>
                </c:pt>
                <c:pt idx="114">
                  <c:v>37.5</c:v>
                </c:pt>
                <c:pt idx="115">
                  <c:v>37.5</c:v>
                </c:pt>
                <c:pt idx="116">
                  <c:v>38.5</c:v>
                </c:pt>
                <c:pt idx="117">
                  <c:v>38.5</c:v>
                </c:pt>
                <c:pt idx="118">
                  <c:v>38.5</c:v>
                </c:pt>
                <c:pt idx="119">
                  <c:v>39.5</c:v>
                </c:pt>
                <c:pt idx="120">
                  <c:v>39.5</c:v>
                </c:pt>
                <c:pt idx="121">
                  <c:v>39.5</c:v>
                </c:pt>
                <c:pt idx="122">
                  <c:v>40.5</c:v>
                </c:pt>
                <c:pt idx="123">
                  <c:v>40.5</c:v>
                </c:pt>
                <c:pt idx="124">
                  <c:v>40.5</c:v>
                </c:pt>
                <c:pt idx="125">
                  <c:v>41.5</c:v>
                </c:pt>
                <c:pt idx="126">
                  <c:v>41.5</c:v>
                </c:pt>
                <c:pt idx="127">
                  <c:v>41.5</c:v>
                </c:pt>
                <c:pt idx="128">
                  <c:v>42.5</c:v>
                </c:pt>
                <c:pt idx="129">
                  <c:v>42.5</c:v>
                </c:pt>
                <c:pt idx="130">
                  <c:v>42.5</c:v>
                </c:pt>
                <c:pt idx="131">
                  <c:v>43.5</c:v>
                </c:pt>
                <c:pt idx="132">
                  <c:v>43.5</c:v>
                </c:pt>
                <c:pt idx="133">
                  <c:v>43.5</c:v>
                </c:pt>
                <c:pt idx="134">
                  <c:v>44.5</c:v>
                </c:pt>
                <c:pt idx="135">
                  <c:v>44.5</c:v>
                </c:pt>
                <c:pt idx="136">
                  <c:v>44.5</c:v>
                </c:pt>
                <c:pt idx="137">
                  <c:v>45.5</c:v>
                </c:pt>
                <c:pt idx="138">
                  <c:v>45.5</c:v>
                </c:pt>
                <c:pt idx="139">
                  <c:v>45.5</c:v>
                </c:pt>
                <c:pt idx="140">
                  <c:v>46.5</c:v>
                </c:pt>
                <c:pt idx="141">
                  <c:v>46.5</c:v>
                </c:pt>
                <c:pt idx="142">
                  <c:v>46.5</c:v>
                </c:pt>
                <c:pt idx="143">
                  <c:v>47.5</c:v>
                </c:pt>
                <c:pt idx="144">
                  <c:v>47.5</c:v>
                </c:pt>
                <c:pt idx="145">
                  <c:v>47.5</c:v>
                </c:pt>
                <c:pt idx="146">
                  <c:v>48.5</c:v>
                </c:pt>
                <c:pt idx="147">
                  <c:v>48.5</c:v>
                </c:pt>
                <c:pt idx="148">
                  <c:v>48.5</c:v>
                </c:pt>
                <c:pt idx="149">
                  <c:v>49.5</c:v>
                </c:pt>
                <c:pt idx="150">
                  <c:v>49.5</c:v>
                </c:pt>
                <c:pt idx="151">
                  <c:v>49.5</c:v>
                </c:pt>
                <c:pt idx="152">
                  <c:v>50.5</c:v>
                </c:pt>
                <c:pt idx="153">
                  <c:v>50.5</c:v>
                </c:pt>
                <c:pt idx="154">
                  <c:v>50.5</c:v>
                </c:pt>
                <c:pt idx="155">
                  <c:v>51.5</c:v>
                </c:pt>
                <c:pt idx="156">
                  <c:v>51.5</c:v>
                </c:pt>
                <c:pt idx="157">
                  <c:v>51.5</c:v>
                </c:pt>
                <c:pt idx="158">
                  <c:v>52.5</c:v>
                </c:pt>
                <c:pt idx="159">
                  <c:v>52.5</c:v>
                </c:pt>
                <c:pt idx="160">
                  <c:v>52.5</c:v>
                </c:pt>
                <c:pt idx="161">
                  <c:v>53.5</c:v>
                </c:pt>
                <c:pt idx="162">
                  <c:v>53.5</c:v>
                </c:pt>
                <c:pt idx="163">
                  <c:v>53.5</c:v>
                </c:pt>
                <c:pt idx="164">
                  <c:v>54.5</c:v>
                </c:pt>
                <c:pt idx="165">
                  <c:v>54.5</c:v>
                </c:pt>
                <c:pt idx="166">
                  <c:v>54.5</c:v>
                </c:pt>
                <c:pt idx="167">
                  <c:v>55.5</c:v>
                </c:pt>
                <c:pt idx="168">
                  <c:v>55.5</c:v>
                </c:pt>
                <c:pt idx="169">
                  <c:v>55.5</c:v>
                </c:pt>
                <c:pt idx="170">
                  <c:v>56.5</c:v>
                </c:pt>
                <c:pt idx="171">
                  <c:v>56.5</c:v>
                </c:pt>
                <c:pt idx="172">
                  <c:v>56.5</c:v>
                </c:pt>
                <c:pt idx="173">
                  <c:v>57.5</c:v>
                </c:pt>
                <c:pt idx="174">
                  <c:v>57.5</c:v>
                </c:pt>
                <c:pt idx="175">
                  <c:v>57.5</c:v>
                </c:pt>
                <c:pt idx="176">
                  <c:v>58.5</c:v>
                </c:pt>
                <c:pt idx="177">
                  <c:v>58.5</c:v>
                </c:pt>
                <c:pt idx="178">
                  <c:v>58.5</c:v>
                </c:pt>
                <c:pt idx="179">
                  <c:v>59.5</c:v>
                </c:pt>
                <c:pt idx="180">
                  <c:v>59.5</c:v>
                </c:pt>
                <c:pt idx="181">
                  <c:v>59.5</c:v>
                </c:pt>
                <c:pt idx="182">
                  <c:v>60.5</c:v>
                </c:pt>
                <c:pt idx="183">
                  <c:v>60.5</c:v>
                </c:pt>
                <c:pt idx="184">
                  <c:v>60.5</c:v>
                </c:pt>
                <c:pt idx="185">
                  <c:v>61.5</c:v>
                </c:pt>
                <c:pt idx="186">
                  <c:v>61.5</c:v>
                </c:pt>
                <c:pt idx="187">
                  <c:v>61.5</c:v>
                </c:pt>
                <c:pt idx="188">
                  <c:v>62.5</c:v>
                </c:pt>
                <c:pt idx="189">
                  <c:v>62.5</c:v>
                </c:pt>
                <c:pt idx="190">
                  <c:v>62.5</c:v>
                </c:pt>
                <c:pt idx="191">
                  <c:v>63.5</c:v>
                </c:pt>
                <c:pt idx="192">
                  <c:v>63.5</c:v>
                </c:pt>
                <c:pt idx="193">
                  <c:v>63.5</c:v>
                </c:pt>
                <c:pt idx="194">
                  <c:v>64.5</c:v>
                </c:pt>
                <c:pt idx="195">
                  <c:v>64.5</c:v>
                </c:pt>
                <c:pt idx="196">
                  <c:v>64.5</c:v>
                </c:pt>
                <c:pt idx="197">
                  <c:v>65.5</c:v>
                </c:pt>
                <c:pt idx="198">
                  <c:v>65.5</c:v>
                </c:pt>
                <c:pt idx="199">
                  <c:v>65.5</c:v>
                </c:pt>
                <c:pt idx="200">
                  <c:v>66.5</c:v>
                </c:pt>
                <c:pt idx="201">
                  <c:v>66.5</c:v>
                </c:pt>
                <c:pt idx="202">
                  <c:v>66.5</c:v>
                </c:pt>
                <c:pt idx="203">
                  <c:v>67.5</c:v>
                </c:pt>
                <c:pt idx="204">
                  <c:v>67.5</c:v>
                </c:pt>
                <c:pt idx="205">
                  <c:v>67.5</c:v>
                </c:pt>
                <c:pt idx="206">
                  <c:v>68.5</c:v>
                </c:pt>
                <c:pt idx="207">
                  <c:v>68.5</c:v>
                </c:pt>
                <c:pt idx="208">
                  <c:v>68.5</c:v>
                </c:pt>
                <c:pt idx="209">
                  <c:v>69.5</c:v>
                </c:pt>
                <c:pt idx="210">
                  <c:v>69.5</c:v>
                </c:pt>
                <c:pt idx="211">
                  <c:v>69.5</c:v>
                </c:pt>
                <c:pt idx="212">
                  <c:v>70.5</c:v>
                </c:pt>
                <c:pt idx="213">
                  <c:v>70.5</c:v>
                </c:pt>
                <c:pt idx="214">
                  <c:v>70.5</c:v>
                </c:pt>
                <c:pt idx="215">
                  <c:v>71.5</c:v>
                </c:pt>
                <c:pt idx="216">
                  <c:v>71.5</c:v>
                </c:pt>
                <c:pt idx="217">
                  <c:v>71.5</c:v>
                </c:pt>
                <c:pt idx="218">
                  <c:v>72.5</c:v>
                </c:pt>
                <c:pt idx="219">
                  <c:v>72.5</c:v>
                </c:pt>
                <c:pt idx="220">
                  <c:v>72.5</c:v>
                </c:pt>
                <c:pt idx="221">
                  <c:v>73.5</c:v>
                </c:pt>
                <c:pt idx="222">
                  <c:v>73.5</c:v>
                </c:pt>
                <c:pt idx="223">
                  <c:v>73.5</c:v>
                </c:pt>
                <c:pt idx="224">
                  <c:v>74.5</c:v>
                </c:pt>
                <c:pt idx="225">
                  <c:v>74.5</c:v>
                </c:pt>
                <c:pt idx="226">
                  <c:v>74.5</c:v>
                </c:pt>
                <c:pt idx="227">
                  <c:v>75.5</c:v>
                </c:pt>
                <c:pt idx="228">
                  <c:v>75.5</c:v>
                </c:pt>
                <c:pt idx="229">
                  <c:v>75.5</c:v>
                </c:pt>
                <c:pt idx="230">
                  <c:v>76.5</c:v>
                </c:pt>
                <c:pt idx="231">
                  <c:v>76.5</c:v>
                </c:pt>
                <c:pt idx="232">
                  <c:v>76.5</c:v>
                </c:pt>
                <c:pt idx="233">
                  <c:v>77.5</c:v>
                </c:pt>
                <c:pt idx="234">
                  <c:v>77.5</c:v>
                </c:pt>
                <c:pt idx="235">
                  <c:v>77.5</c:v>
                </c:pt>
                <c:pt idx="236">
                  <c:v>78.5</c:v>
                </c:pt>
                <c:pt idx="237">
                  <c:v>78.5</c:v>
                </c:pt>
                <c:pt idx="238">
                  <c:v>78.5</c:v>
                </c:pt>
                <c:pt idx="239">
                  <c:v>79.5</c:v>
                </c:pt>
                <c:pt idx="240">
                  <c:v>79.5</c:v>
                </c:pt>
                <c:pt idx="241">
                  <c:v>79.5</c:v>
                </c:pt>
                <c:pt idx="242">
                  <c:v>80.5</c:v>
                </c:pt>
                <c:pt idx="243">
                  <c:v>80.5</c:v>
                </c:pt>
                <c:pt idx="244">
                  <c:v>80.5</c:v>
                </c:pt>
                <c:pt idx="245">
                  <c:v>81.5</c:v>
                </c:pt>
                <c:pt idx="246">
                  <c:v>81.5</c:v>
                </c:pt>
                <c:pt idx="247">
                  <c:v>81.5</c:v>
                </c:pt>
                <c:pt idx="248">
                  <c:v>82.5</c:v>
                </c:pt>
                <c:pt idx="249">
                  <c:v>82.5</c:v>
                </c:pt>
                <c:pt idx="250">
                  <c:v>82.5</c:v>
                </c:pt>
                <c:pt idx="251">
                  <c:v>83.5</c:v>
                </c:pt>
                <c:pt idx="252">
                  <c:v>83.5</c:v>
                </c:pt>
                <c:pt idx="253">
                  <c:v>83.5</c:v>
                </c:pt>
                <c:pt idx="254">
                  <c:v>84.5</c:v>
                </c:pt>
                <c:pt idx="255">
                  <c:v>84.5</c:v>
                </c:pt>
                <c:pt idx="256">
                  <c:v>84.5</c:v>
                </c:pt>
                <c:pt idx="257">
                  <c:v>85.5</c:v>
                </c:pt>
                <c:pt idx="258">
                  <c:v>85.5</c:v>
                </c:pt>
                <c:pt idx="259">
                  <c:v>85.5</c:v>
                </c:pt>
                <c:pt idx="260">
                  <c:v>86.5</c:v>
                </c:pt>
                <c:pt idx="261">
                  <c:v>86.5</c:v>
                </c:pt>
                <c:pt idx="262">
                  <c:v>86.5</c:v>
                </c:pt>
                <c:pt idx="263">
                  <c:v>87.5</c:v>
                </c:pt>
                <c:pt idx="264">
                  <c:v>87.5</c:v>
                </c:pt>
                <c:pt idx="265">
                  <c:v>87.5</c:v>
                </c:pt>
                <c:pt idx="266">
                  <c:v>88.5</c:v>
                </c:pt>
                <c:pt idx="267">
                  <c:v>88.5</c:v>
                </c:pt>
                <c:pt idx="268">
                  <c:v>88.5</c:v>
                </c:pt>
                <c:pt idx="269">
                  <c:v>89.5</c:v>
                </c:pt>
                <c:pt idx="270">
                  <c:v>89.5</c:v>
                </c:pt>
                <c:pt idx="271">
                  <c:v>89.5</c:v>
                </c:pt>
                <c:pt idx="272">
                  <c:v>90.5</c:v>
                </c:pt>
                <c:pt idx="273">
                  <c:v>90.5</c:v>
                </c:pt>
                <c:pt idx="274">
                  <c:v>90.5</c:v>
                </c:pt>
                <c:pt idx="275">
                  <c:v>91.5</c:v>
                </c:pt>
                <c:pt idx="276">
                  <c:v>91.5</c:v>
                </c:pt>
                <c:pt idx="277">
                  <c:v>91.5</c:v>
                </c:pt>
                <c:pt idx="278">
                  <c:v>92.5</c:v>
                </c:pt>
                <c:pt idx="279">
                  <c:v>92.5</c:v>
                </c:pt>
                <c:pt idx="280">
                  <c:v>92.5</c:v>
                </c:pt>
                <c:pt idx="281">
                  <c:v>93.5</c:v>
                </c:pt>
                <c:pt idx="282">
                  <c:v>93.5</c:v>
                </c:pt>
                <c:pt idx="283">
                  <c:v>93.5</c:v>
                </c:pt>
                <c:pt idx="284">
                  <c:v>94.5</c:v>
                </c:pt>
                <c:pt idx="285">
                  <c:v>94.5</c:v>
                </c:pt>
                <c:pt idx="286">
                  <c:v>94.5</c:v>
                </c:pt>
                <c:pt idx="287">
                  <c:v>95.5</c:v>
                </c:pt>
                <c:pt idx="288">
                  <c:v>95.5</c:v>
                </c:pt>
                <c:pt idx="289">
                  <c:v>95.5</c:v>
                </c:pt>
                <c:pt idx="290">
                  <c:v>96.5</c:v>
                </c:pt>
                <c:pt idx="291">
                  <c:v>96.5</c:v>
                </c:pt>
                <c:pt idx="292">
                  <c:v>96.5</c:v>
                </c:pt>
                <c:pt idx="293">
                  <c:v>97.5</c:v>
                </c:pt>
                <c:pt idx="294">
                  <c:v>97.5</c:v>
                </c:pt>
                <c:pt idx="295">
                  <c:v>97.5</c:v>
                </c:pt>
                <c:pt idx="296">
                  <c:v>98.5</c:v>
                </c:pt>
                <c:pt idx="297">
                  <c:v>98.5</c:v>
                </c:pt>
                <c:pt idx="298">
                  <c:v>98.5</c:v>
                </c:pt>
              </c:numCache>
            </c:numRef>
          </c:xVal>
          <c:yVal>
            <c:numRef>
              <c:f>helper!$AD$3:$AD$301</c:f>
              <c:numCache>
                <c:formatCode>General</c:formatCode>
                <c:ptCount val="299"/>
                <c:pt idx="0">
                  <c:v>0</c:v>
                </c:pt>
                <c:pt idx="1">
                  <c:v>3.0353913807886678E-4</c:v>
                </c:pt>
                <c:pt idx="2">
                  <c:v>3.0353913807886678E-4</c:v>
                </c:pt>
                <c:pt idx="3">
                  <c:v>0</c:v>
                </c:pt>
                <c:pt idx="4">
                  <c:v>2.4586670184388211E-3</c:v>
                </c:pt>
                <c:pt idx="5">
                  <c:v>2.4586670184388211E-3</c:v>
                </c:pt>
                <c:pt idx="6">
                  <c:v>0</c:v>
                </c:pt>
                <c:pt idx="7">
                  <c:v>9.9576014246772239E-3</c:v>
                </c:pt>
                <c:pt idx="8">
                  <c:v>9.9576014246772239E-3</c:v>
                </c:pt>
                <c:pt idx="9">
                  <c:v>0</c:v>
                </c:pt>
                <c:pt idx="10">
                  <c:v>2.6885523846628512E-2</c:v>
                </c:pt>
                <c:pt idx="11">
                  <c:v>2.6885523846628512E-2</c:v>
                </c:pt>
                <c:pt idx="12">
                  <c:v>0</c:v>
                </c:pt>
                <c:pt idx="13">
                  <c:v>5.4443185789422734E-2</c:v>
                </c:pt>
                <c:pt idx="14">
                  <c:v>5.4443185789422734E-2</c:v>
                </c:pt>
                <c:pt idx="15">
                  <c:v>0</c:v>
                </c:pt>
                <c:pt idx="16">
                  <c:v>8.8197960978864745E-2</c:v>
                </c:pt>
                <c:pt idx="17">
                  <c:v>8.8197960978864745E-2</c:v>
                </c:pt>
                <c:pt idx="18">
                  <c:v>0</c:v>
                </c:pt>
                <c:pt idx="19">
                  <c:v>0.11906724732146746</c:v>
                </c:pt>
                <c:pt idx="20">
                  <c:v>0.11906724732146746</c:v>
                </c:pt>
                <c:pt idx="21">
                  <c:v>0</c:v>
                </c:pt>
                <c:pt idx="22">
                  <c:v>0.13777781475769807</c:v>
                </c:pt>
                <c:pt idx="23">
                  <c:v>0.13777781475769807</c:v>
                </c:pt>
                <c:pt idx="24">
                  <c:v>0</c:v>
                </c:pt>
                <c:pt idx="25">
                  <c:v>0.13950003744216929</c:v>
                </c:pt>
                <c:pt idx="26">
                  <c:v>0.13950003744216929</c:v>
                </c:pt>
                <c:pt idx="27">
                  <c:v>0</c:v>
                </c:pt>
                <c:pt idx="28">
                  <c:v>0.12555003369795234</c:v>
                </c:pt>
                <c:pt idx="29">
                  <c:v>0.12555003369795234</c:v>
                </c:pt>
                <c:pt idx="30">
                  <c:v>0</c:v>
                </c:pt>
                <c:pt idx="31">
                  <c:v>0.10169552729534141</c:v>
                </c:pt>
                <c:pt idx="32">
                  <c:v>0.10169552729534141</c:v>
                </c:pt>
                <c:pt idx="33">
                  <c:v>0</c:v>
                </c:pt>
                <c:pt idx="34">
                  <c:v>7.4884888281115017E-2</c:v>
                </c:pt>
                <c:pt idx="35">
                  <c:v>7.4884888281115017E-2</c:v>
                </c:pt>
                <c:pt idx="36">
                  <c:v>0</c:v>
                </c:pt>
                <c:pt idx="37">
                  <c:v>5.0547299589752626E-2</c:v>
                </c:pt>
                <c:pt idx="38">
                  <c:v>5.0547299589752626E-2</c:v>
                </c:pt>
                <c:pt idx="39">
                  <c:v>0</c:v>
                </c:pt>
                <c:pt idx="40">
                  <c:v>3.1494855898230499E-2</c:v>
                </c:pt>
                <c:pt idx="41">
                  <c:v>3.1494855898230499E-2</c:v>
                </c:pt>
                <c:pt idx="42">
                  <c:v>0</c:v>
                </c:pt>
                <c:pt idx="43">
                  <c:v>1.8222023769690485E-2</c:v>
                </c:pt>
                <c:pt idx="44">
                  <c:v>1.8222023769690485E-2</c:v>
                </c:pt>
                <c:pt idx="45">
                  <c:v>0</c:v>
                </c:pt>
                <c:pt idx="46">
                  <c:v>9.8398928356328852E-3</c:v>
                </c:pt>
                <c:pt idx="47">
                  <c:v>9.8398928356328852E-3</c:v>
                </c:pt>
                <c:pt idx="48">
                  <c:v>0</c:v>
                </c:pt>
                <c:pt idx="49">
                  <c:v>4.9814457480391351E-3</c:v>
                </c:pt>
                <c:pt idx="50">
                  <c:v>4.9814457480391351E-3</c:v>
                </c:pt>
                <c:pt idx="51">
                  <c:v>0</c:v>
                </c:pt>
                <c:pt idx="52">
                  <c:v>2.3735123858304114E-3</c:v>
                </c:pt>
                <c:pt idx="53">
                  <c:v>2.3735123858304114E-3</c:v>
                </c:pt>
                <c:pt idx="54">
                  <c:v>0</c:v>
                </c:pt>
                <c:pt idx="55">
                  <c:v>1.0680805736236875E-3</c:v>
                </c:pt>
                <c:pt idx="56">
                  <c:v>1.0680805736236875E-3</c:v>
                </c:pt>
                <c:pt idx="57">
                  <c:v>0</c:v>
                </c:pt>
                <c:pt idx="58">
                  <c:v>4.5533961296588657E-4</c:v>
                </c:pt>
                <c:pt idx="59">
                  <c:v>4.5533961296588657E-4</c:v>
                </c:pt>
                <c:pt idx="60">
                  <c:v>0</c:v>
                </c:pt>
                <c:pt idx="61">
                  <c:v>1.8441254325118382E-4</c:v>
                </c:pt>
                <c:pt idx="62">
                  <c:v>1.8441254325118382E-4</c:v>
                </c:pt>
                <c:pt idx="63">
                  <c:v>0</c:v>
                </c:pt>
                <c:pt idx="64">
                  <c:v>7.1130552396885495E-5</c:v>
                </c:pt>
                <c:pt idx="65">
                  <c:v>7.1130552396885495E-5</c:v>
                </c:pt>
                <c:pt idx="66">
                  <c:v>0</c:v>
                </c:pt>
                <c:pt idx="67">
                  <c:v>2.6188976109762301E-5</c:v>
                </c:pt>
                <c:pt idx="68">
                  <c:v>2.6188976109762301E-5</c:v>
                </c:pt>
                <c:pt idx="69">
                  <c:v>0</c:v>
                </c:pt>
                <c:pt idx="70">
                  <c:v>9.2230741951771742E-6</c:v>
                </c:pt>
                <c:pt idx="71">
                  <c:v>9.2230741951771742E-6</c:v>
                </c:pt>
                <c:pt idx="72">
                  <c:v>0</c:v>
                </c:pt>
                <c:pt idx="73">
                  <c:v>3.1127875408722976E-6</c:v>
                </c:pt>
                <c:pt idx="74">
                  <c:v>3.1127875408722976E-6</c:v>
                </c:pt>
                <c:pt idx="75">
                  <c:v>0</c:v>
                </c:pt>
                <c:pt idx="76">
                  <c:v>1.0085431632426253E-6</c:v>
                </c:pt>
                <c:pt idx="77">
                  <c:v>1.0085431632426253E-6</c:v>
                </c:pt>
                <c:pt idx="78">
                  <c:v>0</c:v>
                </c:pt>
                <c:pt idx="79">
                  <c:v>3.1419998547174107E-7</c:v>
                </c:pt>
                <c:pt idx="80">
                  <c:v>3.1419998547174107E-7</c:v>
                </c:pt>
                <c:pt idx="81">
                  <c:v>0</c:v>
                </c:pt>
                <c:pt idx="82">
                  <c:v>9.4259995641521598E-8</c:v>
                </c:pt>
                <c:pt idx="83">
                  <c:v>9.4259995641521598E-8</c:v>
                </c:pt>
                <c:pt idx="84">
                  <c:v>0</c:v>
                </c:pt>
                <c:pt idx="85">
                  <c:v>2.7268070167725867E-8</c:v>
                </c:pt>
                <c:pt idx="86">
                  <c:v>2.7268070167725867E-8</c:v>
                </c:pt>
                <c:pt idx="87">
                  <c:v>0</c:v>
                </c:pt>
                <c:pt idx="88">
                  <c:v>7.6162540813303467E-9</c:v>
                </c:pt>
                <c:pt idx="89">
                  <c:v>7.6162540813303467E-9</c:v>
                </c:pt>
                <c:pt idx="90">
                  <c:v>0</c:v>
                </c:pt>
                <c:pt idx="91">
                  <c:v>2.0563886019591985E-9</c:v>
                </c:pt>
                <c:pt idx="92">
                  <c:v>2.0563886019591985E-9</c:v>
                </c:pt>
                <c:pt idx="93">
                  <c:v>0</c:v>
                </c:pt>
                <c:pt idx="94">
                  <c:v>5.3731444115708144E-10</c:v>
                </c:pt>
                <c:pt idx="95">
                  <c:v>5.3731444115708144E-10</c:v>
                </c:pt>
                <c:pt idx="96">
                  <c:v>0</c:v>
                </c:pt>
                <c:pt idx="97">
                  <c:v>1.3600771791788593E-10</c:v>
                </c:pt>
                <c:pt idx="98">
                  <c:v>1.3600771791788593E-10</c:v>
                </c:pt>
                <c:pt idx="99">
                  <c:v>0</c:v>
                </c:pt>
                <c:pt idx="100">
                  <c:v>3.33837125798447E-11</c:v>
                </c:pt>
                <c:pt idx="101">
                  <c:v>3.33837125798447E-11</c:v>
                </c:pt>
                <c:pt idx="102">
                  <c:v>0</c:v>
                </c:pt>
                <c:pt idx="103">
                  <c:v>7.9531785851983092E-12</c:v>
                </c:pt>
                <c:pt idx="104">
                  <c:v>7.9531785851983092E-12</c:v>
                </c:pt>
                <c:pt idx="105">
                  <c:v>0</c:v>
                </c:pt>
                <c:pt idx="106">
                  <c:v>1.8405927582887499E-12</c:v>
                </c:pt>
                <c:pt idx="107">
                  <c:v>1.8405927582887499E-12</c:v>
                </c:pt>
                <c:pt idx="108">
                  <c:v>0</c:v>
                </c:pt>
                <c:pt idx="109">
                  <c:v>4.1413337061496947E-13</c:v>
                </c:pt>
                <c:pt idx="110">
                  <c:v>4.1413337061496947E-13</c:v>
                </c:pt>
                <c:pt idx="111">
                  <c:v>0</c:v>
                </c:pt>
                <c:pt idx="112">
                  <c:v>9.0661629783277416E-14</c:v>
                </c:pt>
                <c:pt idx="113">
                  <c:v>9.0661629783277416E-14</c:v>
                </c:pt>
                <c:pt idx="114">
                  <c:v>0</c:v>
                </c:pt>
                <c:pt idx="115">
                  <c:v>1.9325242138014288E-14</c:v>
                </c:pt>
                <c:pt idx="116">
                  <c:v>1.9325242138014288E-14</c:v>
                </c:pt>
                <c:pt idx="117">
                  <c:v>0</c:v>
                </c:pt>
                <c:pt idx="118">
                  <c:v>4.0137041363568263E-15</c:v>
                </c:pt>
                <c:pt idx="119">
                  <c:v>4.0137041363568263E-15</c:v>
                </c:pt>
                <c:pt idx="120">
                  <c:v>0</c:v>
                </c:pt>
                <c:pt idx="121">
                  <c:v>8.1277508761225536E-16</c:v>
                </c:pt>
                <c:pt idx="122">
                  <c:v>8.1277508761225536E-16</c:v>
                </c:pt>
                <c:pt idx="123">
                  <c:v>0</c:v>
                </c:pt>
                <c:pt idx="124">
                  <c:v>1.6057263925998256E-16</c:v>
                </c:pt>
                <c:pt idx="125">
                  <c:v>1.6057263925998256E-16</c:v>
                </c:pt>
                <c:pt idx="126">
                  <c:v>0</c:v>
                </c:pt>
                <c:pt idx="127">
                  <c:v>3.0967580428710889E-17</c:v>
                </c:pt>
                <c:pt idx="128">
                  <c:v>3.0967580428710889E-17</c:v>
                </c:pt>
                <c:pt idx="129">
                  <c:v>0</c:v>
                </c:pt>
                <c:pt idx="130">
                  <c:v>5.8334279412222393E-18</c:v>
                </c:pt>
                <c:pt idx="131">
                  <c:v>5.8334279412222393E-18</c:v>
                </c:pt>
                <c:pt idx="132">
                  <c:v>0</c:v>
                </c:pt>
                <c:pt idx="133">
                  <c:v>1.0738810528159251E-18</c:v>
                </c:pt>
                <c:pt idx="134">
                  <c:v>1.0738810528159251E-18</c:v>
                </c:pt>
                <c:pt idx="135">
                  <c:v>0</c:v>
                </c:pt>
                <c:pt idx="136">
                  <c:v>1.9329858950686686E-19</c:v>
                </c:pt>
                <c:pt idx="137">
                  <c:v>1.9329858950686686E-19</c:v>
                </c:pt>
                <c:pt idx="138">
                  <c:v>0</c:v>
                </c:pt>
                <c:pt idx="139">
                  <c:v>3.4037360326208808E-20</c:v>
                </c:pt>
                <c:pt idx="140">
                  <c:v>3.4037360326208808E-20</c:v>
                </c:pt>
                <c:pt idx="141">
                  <c:v>0</c:v>
                </c:pt>
                <c:pt idx="142">
                  <c:v>5.8660131626019885E-21</c:v>
                </c:pt>
                <c:pt idx="143">
                  <c:v>5.8660131626019885E-21</c:v>
                </c:pt>
                <c:pt idx="144">
                  <c:v>0</c:v>
                </c:pt>
                <c:pt idx="145">
                  <c:v>9.8988972118907419E-22</c:v>
                </c:pt>
                <c:pt idx="146">
                  <c:v>9.8988972118907419E-22</c:v>
                </c:pt>
                <c:pt idx="147">
                  <c:v>0</c:v>
                </c:pt>
                <c:pt idx="148">
                  <c:v>1.6363483146186895E-22</c:v>
                </c:pt>
                <c:pt idx="149">
                  <c:v>1.6363483146186895E-22</c:v>
                </c:pt>
                <c:pt idx="150">
                  <c:v>0</c:v>
                </c:pt>
                <c:pt idx="151">
                  <c:v>2.6508842696822812E-23</c:v>
                </c:pt>
                <c:pt idx="152">
                  <c:v>2.6508842696822812E-23</c:v>
                </c:pt>
                <c:pt idx="153">
                  <c:v>0</c:v>
                </c:pt>
                <c:pt idx="154">
                  <c:v>4.2102279577306663E-24</c:v>
                </c:pt>
                <c:pt idx="155">
                  <c:v>4.2102279577306663E-24</c:v>
                </c:pt>
                <c:pt idx="156">
                  <c:v>0</c:v>
                </c:pt>
                <c:pt idx="157">
                  <c:v>6.5582397033881198E-25</c:v>
                </c:pt>
                <c:pt idx="158">
                  <c:v>6.5582397033881198E-25</c:v>
                </c:pt>
                <c:pt idx="159">
                  <c:v>0</c:v>
                </c:pt>
                <c:pt idx="160">
                  <c:v>1.0022970112725213E-25</c:v>
                </c:pt>
                <c:pt idx="161">
                  <c:v>1.0022970112725213E-25</c:v>
                </c:pt>
                <c:pt idx="162">
                  <c:v>0</c:v>
                </c:pt>
                <c:pt idx="163">
                  <c:v>1.5034455169088001E-26</c:v>
                </c:pt>
                <c:pt idx="164">
                  <c:v>1.5034455169088001E-26</c:v>
                </c:pt>
                <c:pt idx="165">
                  <c:v>0</c:v>
                </c:pt>
                <c:pt idx="166">
                  <c:v>2.2141652158111665E-27</c:v>
                </c:pt>
                <c:pt idx="167">
                  <c:v>2.2141652158111665E-27</c:v>
                </c:pt>
                <c:pt idx="168">
                  <c:v>0</c:v>
                </c:pt>
                <c:pt idx="169">
                  <c:v>3.202631830012538E-28</c:v>
                </c:pt>
                <c:pt idx="170">
                  <c:v>3.202631830012538E-28</c:v>
                </c:pt>
                <c:pt idx="171">
                  <c:v>0</c:v>
                </c:pt>
                <c:pt idx="172">
                  <c:v>4.5511083900178347E-29</c:v>
                </c:pt>
                <c:pt idx="173">
                  <c:v>4.5511083900178347E-29</c:v>
                </c:pt>
                <c:pt idx="174">
                  <c:v>0</c:v>
                </c:pt>
                <c:pt idx="175">
                  <c:v>6.355858268817939E-30</c:v>
                </c:pt>
                <c:pt idx="176">
                  <c:v>6.355858268817939E-30</c:v>
                </c:pt>
                <c:pt idx="177">
                  <c:v>0</c:v>
                </c:pt>
                <c:pt idx="178">
                  <c:v>8.7258393182077029E-31</c:v>
                </c:pt>
                <c:pt idx="179">
                  <c:v>8.7258393182077029E-31</c:v>
                </c:pt>
                <c:pt idx="180">
                  <c:v>0</c:v>
                </c:pt>
                <c:pt idx="181">
                  <c:v>1.1779883079580424E-31</c:v>
                </c:pt>
                <c:pt idx="182">
                  <c:v>1.1779883079580424E-31</c:v>
                </c:pt>
                <c:pt idx="183">
                  <c:v>0</c:v>
                </c:pt>
                <c:pt idx="184">
                  <c:v>1.5642139826984012E-32</c:v>
                </c:pt>
                <c:pt idx="185">
                  <c:v>1.5642139826984012E-32</c:v>
                </c:pt>
                <c:pt idx="186">
                  <c:v>0</c:v>
                </c:pt>
                <c:pt idx="187">
                  <c:v>2.0435698806220685E-33</c:v>
                </c:pt>
                <c:pt idx="188">
                  <c:v>2.0435698806220685E-33</c:v>
                </c:pt>
                <c:pt idx="189">
                  <c:v>0</c:v>
                </c:pt>
                <c:pt idx="190">
                  <c:v>2.6274469893712379E-34</c:v>
                </c:pt>
                <c:pt idx="191">
                  <c:v>2.6274469893712379E-34</c:v>
                </c:pt>
                <c:pt idx="192">
                  <c:v>0</c:v>
                </c:pt>
                <c:pt idx="193">
                  <c:v>3.3253625959230428E-35</c:v>
                </c:pt>
                <c:pt idx="194">
                  <c:v>3.3253625959230428E-35</c:v>
                </c:pt>
                <c:pt idx="195">
                  <c:v>0</c:v>
                </c:pt>
                <c:pt idx="196">
                  <c:v>4.1439133887655954E-36</c:v>
                </c:pt>
                <c:pt idx="197">
                  <c:v>4.1439133887655954E-36</c:v>
                </c:pt>
                <c:pt idx="198">
                  <c:v>0</c:v>
                </c:pt>
                <c:pt idx="199">
                  <c:v>5.0857118862123843E-37</c:v>
                </c:pt>
                <c:pt idx="200">
                  <c:v>5.0857118862123843E-37</c:v>
                </c:pt>
                <c:pt idx="201">
                  <c:v>0</c:v>
                </c:pt>
                <c:pt idx="202">
                  <c:v>6.1483979519880748E-38</c:v>
                </c:pt>
                <c:pt idx="203">
                  <c:v>6.1483979519880748E-38</c:v>
                </c:pt>
                <c:pt idx="204">
                  <c:v>0</c:v>
                </c:pt>
                <c:pt idx="205">
                  <c:v>7.3238269722210062E-39</c:v>
                </c:pt>
                <c:pt idx="206">
                  <c:v>7.3238269722210062E-39</c:v>
                </c:pt>
                <c:pt idx="207">
                  <c:v>0</c:v>
                </c:pt>
                <c:pt idx="208">
                  <c:v>8.5975360108682123E-40</c:v>
                </c:pt>
                <c:pt idx="209">
                  <c:v>8.5975360108682123E-40</c:v>
                </c:pt>
                <c:pt idx="210">
                  <c:v>0</c:v>
                </c:pt>
                <c:pt idx="211">
                  <c:v>9.9485773840044851E-41</c:v>
                </c:pt>
                <c:pt idx="212">
                  <c:v>9.9485773840044851E-41</c:v>
                </c:pt>
                <c:pt idx="213">
                  <c:v>0</c:v>
                </c:pt>
                <c:pt idx="214">
                  <c:v>1.1349785466258848E-41</c:v>
                </c:pt>
                <c:pt idx="215">
                  <c:v>1.1349785466258848E-41</c:v>
                </c:pt>
                <c:pt idx="216">
                  <c:v>0</c:v>
                </c:pt>
                <c:pt idx="217">
                  <c:v>1.2768508649541251E-42</c:v>
                </c:pt>
                <c:pt idx="218">
                  <c:v>1.2768508649541251E-42</c:v>
                </c:pt>
                <c:pt idx="219">
                  <c:v>0</c:v>
                </c:pt>
                <c:pt idx="220">
                  <c:v>1.4167797268668692E-43</c:v>
                </c:pt>
                <c:pt idx="221">
                  <c:v>1.4167797268668692E-43</c:v>
                </c:pt>
                <c:pt idx="222">
                  <c:v>0</c:v>
                </c:pt>
                <c:pt idx="223">
                  <c:v>1.5507994307597273E-44</c:v>
                </c:pt>
                <c:pt idx="224">
                  <c:v>1.5507994307597273E-44</c:v>
                </c:pt>
                <c:pt idx="225">
                  <c:v>0</c:v>
                </c:pt>
                <c:pt idx="226">
                  <c:v>1.6748633852204769E-45</c:v>
                </c:pt>
                <c:pt idx="227">
                  <c:v>1.6748633852204769E-45</c:v>
                </c:pt>
                <c:pt idx="228">
                  <c:v>0</c:v>
                </c:pt>
                <c:pt idx="229">
                  <c:v>1.7850517658270481E-46</c:v>
                </c:pt>
                <c:pt idx="230">
                  <c:v>1.7850517658270481E-46</c:v>
                </c:pt>
                <c:pt idx="231">
                  <c:v>0</c:v>
                </c:pt>
                <c:pt idx="232">
                  <c:v>1.8777817276882317E-47</c:v>
                </c:pt>
                <c:pt idx="233">
                  <c:v>1.8777817276882317E-47</c:v>
                </c:pt>
                <c:pt idx="234">
                  <c:v>0</c:v>
                </c:pt>
                <c:pt idx="235">
                  <c:v>1.950004101830119E-48</c:v>
                </c:pt>
                <c:pt idx="236">
                  <c:v>1.950004101830119E-48</c:v>
                </c:pt>
                <c:pt idx="237">
                  <c:v>0</c:v>
                </c:pt>
                <c:pt idx="238">
                  <c:v>1.9993712942815109E-49</c:v>
                </c:pt>
                <c:pt idx="239">
                  <c:v>1.9993712942815109E-49</c:v>
                </c:pt>
                <c:pt idx="240">
                  <c:v>0</c:v>
                </c:pt>
                <c:pt idx="241">
                  <c:v>2.0243634354599937E-50</c:v>
                </c:pt>
                <c:pt idx="242">
                  <c:v>2.0243634354599937E-50</c:v>
                </c:pt>
                <c:pt idx="243">
                  <c:v>0</c:v>
                </c:pt>
                <c:pt idx="244">
                  <c:v>2.0243634354599787E-51</c:v>
                </c:pt>
                <c:pt idx="245">
                  <c:v>2.0243634354599787E-51</c:v>
                </c:pt>
                <c:pt idx="246">
                  <c:v>0</c:v>
                </c:pt>
                <c:pt idx="247">
                  <c:v>1.9996760764909691E-52</c:v>
                </c:pt>
                <c:pt idx="248">
                  <c:v>1.9996760764909691E-52</c:v>
                </c:pt>
                <c:pt idx="249">
                  <c:v>0</c:v>
                </c:pt>
                <c:pt idx="250">
                  <c:v>1.9514911107923967E-53</c:v>
                </c:pt>
                <c:pt idx="251">
                  <c:v>1.9514911107923967E-53</c:v>
                </c:pt>
                <c:pt idx="252">
                  <c:v>0</c:v>
                </c:pt>
                <c:pt idx="253">
                  <c:v>1.88179499969266E-54</c:v>
                </c:pt>
                <c:pt idx="254">
                  <c:v>1.88179499969266E-54</c:v>
                </c:pt>
                <c:pt idx="255">
                  <c:v>0</c:v>
                </c:pt>
                <c:pt idx="256">
                  <c:v>1.7932399408835923E-55</c:v>
                </c:pt>
                <c:pt idx="257">
                  <c:v>1.7932399408835923E-55</c:v>
                </c:pt>
                <c:pt idx="258">
                  <c:v>0</c:v>
                </c:pt>
                <c:pt idx="259">
                  <c:v>1.6889818047857694E-56</c:v>
                </c:pt>
                <c:pt idx="260">
                  <c:v>1.6889818047857694E-56</c:v>
                </c:pt>
                <c:pt idx="261">
                  <c:v>0</c:v>
                </c:pt>
                <c:pt idx="262">
                  <c:v>1.5725003010074136E-57</c:v>
                </c:pt>
                <c:pt idx="263">
                  <c:v>1.5725003010074136E-57</c:v>
                </c:pt>
                <c:pt idx="264">
                  <c:v>0</c:v>
                </c:pt>
                <c:pt idx="265">
                  <c:v>1.4474150497908644E-58</c:v>
                </c:pt>
                <c:pt idx="266">
                  <c:v>1.4474150497908644E-58</c:v>
                </c:pt>
                <c:pt idx="267">
                  <c:v>0</c:v>
                </c:pt>
                <c:pt idx="268">
                  <c:v>1.3173103262141704E-59</c:v>
                </c:pt>
                <c:pt idx="269">
                  <c:v>1.3173103262141704E-59</c:v>
                </c:pt>
                <c:pt idx="270">
                  <c:v>0</c:v>
                </c:pt>
                <c:pt idx="271">
                  <c:v>1.1855792935927904E-60</c:v>
                </c:pt>
                <c:pt idx="272">
                  <c:v>1.1855792935927904E-60</c:v>
                </c:pt>
                <c:pt idx="273">
                  <c:v>0</c:v>
                </c:pt>
                <c:pt idx="274">
                  <c:v>1.0552958547364169E-61</c:v>
                </c:pt>
                <c:pt idx="275">
                  <c:v>1.0552958547364169E-61</c:v>
                </c:pt>
                <c:pt idx="276">
                  <c:v>0</c:v>
                </c:pt>
                <c:pt idx="277">
                  <c:v>9.2911917645270921E-63</c:v>
                </c:pt>
                <c:pt idx="278">
                  <c:v>9.2911917645270921E-63</c:v>
                </c:pt>
                <c:pt idx="279">
                  <c:v>0</c:v>
                </c:pt>
                <c:pt idx="280">
                  <c:v>8.0923283110396247E-64</c:v>
                </c:pt>
                <c:pt idx="281">
                  <c:v>8.0923283110396247E-64</c:v>
                </c:pt>
                <c:pt idx="282">
                  <c:v>0</c:v>
                </c:pt>
                <c:pt idx="283">
                  <c:v>6.9731765233430781E-65</c:v>
                </c:pt>
                <c:pt idx="284">
                  <c:v>6.9731765233430781E-65</c:v>
                </c:pt>
                <c:pt idx="285">
                  <c:v>0</c:v>
                </c:pt>
                <c:pt idx="286">
                  <c:v>5.9455505093763831E-66</c:v>
                </c:pt>
                <c:pt idx="287">
                  <c:v>5.9455505093763831E-66</c:v>
                </c:pt>
                <c:pt idx="288">
                  <c:v>0</c:v>
                </c:pt>
                <c:pt idx="289">
                  <c:v>5.0165582422862418E-67</c:v>
                </c:pt>
                <c:pt idx="290">
                  <c:v>5.0165582422862418E-67</c:v>
                </c:pt>
                <c:pt idx="291">
                  <c:v>0</c:v>
                </c:pt>
                <c:pt idx="292">
                  <c:v>4.1890847177856284E-68</c:v>
                </c:pt>
                <c:pt idx="293">
                  <c:v>4.1890847177856284E-68</c:v>
                </c:pt>
                <c:pt idx="294">
                  <c:v>0</c:v>
                </c:pt>
                <c:pt idx="295">
                  <c:v>3.462406756536956E-69</c:v>
                </c:pt>
                <c:pt idx="296">
                  <c:v>3.462406756536956E-69</c:v>
                </c:pt>
                <c:pt idx="297">
                  <c:v>0</c:v>
                </c:pt>
                <c:pt idx="298">
                  <c:v>2.8328782553484448E-70</c:v>
                </c:pt>
              </c:numCache>
            </c:numRef>
          </c:yVal>
          <c:smooth val="0"/>
          <c:extLst>
            <c:ext xmlns:c16="http://schemas.microsoft.com/office/drawing/2014/chart" uri="{C3380CC4-5D6E-409C-BE32-E72D297353CC}">
              <c16:uniqueId val="{00000002-46EC-46DD-A54B-27C9304D371B}"/>
            </c:ext>
          </c:extLst>
        </c:ser>
        <c:dLbls>
          <c:showLegendKey val="0"/>
          <c:showVal val="0"/>
          <c:showCatName val="0"/>
          <c:showSerName val="0"/>
          <c:showPercent val="0"/>
          <c:showBubbleSize val="0"/>
        </c:dLbls>
        <c:axId val="572935408"/>
        <c:axId val="572940448"/>
        <c:extLst/>
      </c:scatterChart>
      <c:valAx>
        <c:axId val="572935408"/>
        <c:scaling>
          <c:orientation val="minMax"/>
          <c:max val="15.5"/>
          <c:min val="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72940448"/>
        <c:crosses val="autoZero"/>
        <c:crossBetween val="midCat"/>
        <c:majorUnit val="1"/>
      </c:valAx>
      <c:valAx>
        <c:axId val="57294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a:t>Proability mass function (capture k)</a:t>
                </a:r>
              </a:p>
            </c:rich>
          </c:tx>
          <c:layout>
            <c:manualLayout>
              <c:xMode val="edge"/>
              <c:yMode val="edge"/>
              <c:x val="1.8704963666779071E-2"/>
              <c:y val="0.11487625591794054"/>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72935408"/>
        <c:crosses val="autoZero"/>
        <c:crossBetween val="midCat"/>
      </c:valAx>
      <c:spPr>
        <a:noFill/>
        <a:ln>
          <a:noFill/>
        </a:ln>
        <a:effectLst/>
      </c:spPr>
    </c:plotArea>
    <c:legend>
      <c:legendPos val="r"/>
      <c:legendEntry>
        <c:idx val="1"/>
        <c:delete val="1"/>
      </c:legendEntry>
      <c:layout>
        <c:manualLayout>
          <c:xMode val="edge"/>
          <c:yMode val="edge"/>
          <c:x val="0.74014710910610448"/>
          <c:y val="0.15015357207690633"/>
          <c:w val="0.23715073877693738"/>
          <c:h val="0.21709517627751532"/>
        </c:manualLayout>
      </c:layout>
      <c:overlay val="1"/>
      <c:spPr>
        <a:solidFill>
          <a:sysClr val="window" lastClr="FFFFFF"/>
        </a:solid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helper!$AJ$4</c:f>
          <c:strCache>
            <c:ptCount val="1"/>
            <c:pt idx="0">
              <c:v>Expected value λ=8.1</c:v>
            </c:pt>
          </c:strCache>
        </c:strRef>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0"/>
          <c:tx>
            <c:strRef>
              <c:f>helper!$AB$2</c:f>
              <c:strCache>
                <c:ptCount val="1"/>
                <c:pt idx="0">
                  <c:v>Gamma</c:v>
                </c:pt>
              </c:strCache>
            </c:strRef>
          </c:tx>
          <c:spPr>
            <a:ln w="19050" cap="rnd">
              <a:solidFill>
                <a:schemeClr val="accent2"/>
              </a:solidFill>
              <a:round/>
            </a:ln>
            <a:effectLst/>
          </c:spPr>
          <c:marker>
            <c:symbol val="none"/>
          </c:marker>
          <c:xVal>
            <c:numRef>
              <c:f>helper!$Z$3:$Z$1290</c:f>
              <c:numCache>
                <c:formatCode>General</c:formatCode>
                <c:ptCount val="1288"/>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pt idx="51">
                  <c:v>5.0999999999999979</c:v>
                </c:pt>
                <c:pt idx="52">
                  <c:v>5.1999999999999975</c:v>
                </c:pt>
                <c:pt idx="53">
                  <c:v>5.2999999999999972</c:v>
                </c:pt>
                <c:pt idx="54">
                  <c:v>5.3999999999999968</c:v>
                </c:pt>
                <c:pt idx="55">
                  <c:v>5.4999999999999964</c:v>
                </c:pt>
                <c:pt idx="56">
                  <c:v>5.5999999999999961</c:v>
                </c:pt>
                <c:pt idx="57">
                  <c:v>5.6999999999999957</c:v>
                </c:pt>
                <c:pt idx="58">
                  <c:v>5.7999999999999954</c:v>
                </c:pt>
                <c:pt idx="59">
                  <c:v>5.899999999999995</c:v>
                </c:pt>
                <c:pt idx="60">
                  <c:v>5.9999999999999947</c:v>
                </c:pt>
                <c:pt idx="61">
                  <c:v>6.0999999999999943</c:v>
                </c:pt>
                <c:pt idx="62">
                  <c:v>6.199999999999994</c:v>
                </c:pt>
                <c:pt idx="63">
                  <c:v>6.2999999999999936</c:v>
                </c:pt>
                <c:pt idx="64">
                  <c:v>6.3999999999999932</c:v>
                </c:pt>
                <c:pt idx="65">
                  <c:v>6.4999999999999929</c:v>
                </c:pt>
                <c:pt idx="66">
                  <c:v>6.5999999999999925</c:v>
                </c:pt>
                <c:pt idx="67">
                  <c:v>6.6999999999999922</c:v>
                </c:pt>
                <c:pt idx="68">
                  <c:v>6.7999999999999918</c:v>
                </c:pt>
                <c:pt idx="69">
                  <c:v>6.8999999999999915</c:v>
                </c:pt>
                <c:pt idx="70">
                  <c:v>6.9999999999999911</c:v>
                </c:pt>
                <c:pt idx="71">
                  <c:v>7.0999999999999908</c:v>
                </c:pt>
                <c:pt idx="72">
                  <c:v>7.1999999999999904</c:v>
                </c:pt>
                <c:pt idx="73">
                  <c:v>7.2999999999999901</c:v>
                </c:pt>
                <c:pt idx="74">
                  <c:v>7.3999999999999897</c:v>
                </c:pt>
                <c:pt idx="75">
                  <c:v>7.4999999999999893</c:v>
                </c:pt>
                <c:pt idx="76">
                  <c:v>7.599999999999989</c:v>
                </c:pt>
                <c:pt idx="77">
                  <c:v>7.6999999999999886</c:v>
                </c:pt>
                <c:pt idx="78">
                  <c:v>7.7999999999999883</c:v>
                </c:pt>
                <c:pt idx="79">
                  <c:v>7.8999999999999879</c:v>
                </c:pt>
                <c:pt idx="80">
                  <c:v>7.9999999999999876</c:v>
                </c:pt>
                <c:pt idx="81">
                  <c:v>8.0999999999999872</c:v>
                </c:pt>
                <c:pt idx="82">
                  <c:v>8.1999999999999869</c:v>
                </c:pt>
                <c:pt idx="83">
                  <c:v>8.2999999999999865</c:v>
                </c:pt>
                <c:pt idx="84">
                  <c:v>8.3999999999999861</c:v>
                </c:pt>
                <c:pt idx="85">
                  <c:v>8.4999999999999858</c:v>
                </c:pt>
                <c:pt idx="86">
                  <c:v>8.5999999999999854</c:v>
                </c:pt>
                <c:pt idx="87">
                  <c:v>8.6999999999999851</c:v>
                </c:pt>
                <c:pt idx="88">
                  <c:v>8.7999999999999847</c:v>
                </c:pt>
                <c:pt idx="89">
                  <c:v>8.8999999999999844</c:v>
                </c:pt>
                <c:pt idx="90">
                  <c:v>8.999999999999984</c:v>
                </c:pt>
                <c:pt idx="91">
                  <c:v>9.0999999999999837</c:v>
                </c:pt>
                <c:pt idx="92">
                  <c:v>9.1999999999999833</c:v>
                </c:pt>
                <c:pt idx="93">
                  <c:v>9.2999999999999829</c:v>
                </c:pt>
                <c:pt idx="94">
                  <c:v>9.3999999999999826</c:v>
                </c:pt>
                <c:pt idx="95">
                  <c:v>9.4999999999999822</c:v>
                </c:pt>
                <c:pt idx="96">
                  <c:v>9.5999999999999819</c:v>
                </c:pt>
                <c:pt idx="97">
                  <c:v>9.6999999999999815</c:v>
                </c:pt>
                <c:pt idx="98">
                  <c:v>9.7999999999999812</c:v>
                </c:pt>
                <c:pt idx="99">
                  <c:v>9.8999999999999808</c:v>
                </c:pt>
                <c:pt idx="100">
                  <c:v>9.9999999999999805</c:v>
                </c:pt>
                <c:pt idx="101">
                  <c:v>10.09999999999998</c:v>
                </c:pt>
                <c:pt idx="102">
                  <c:v>10.19999999999998</c:v>
                </c:pt>
                <c:pt idx="103">
                  <c:v>10.299999999999979</c:v>
                </c:pt>
                <c:pt idx="104">
                  <c:v>10.399999999999979</c:v>
                </c:pt>
                <c:pt idx="105">
                  <c:v>10.499999999999979</c:v>
                </c:pt>
                <c:pt idx="106">
                  <c:v>10.599999999999978</c:v>
                </c:pt>
                <c:pt idx="107">
                  <c:v>10.699999999999978</c:v>
                </c:pt>
                <c:pt idx="108">
                  <c:v>10.799999999999978</c:v>
                </c:pt>
                <c:pt idx="109">
                  <c:v>10.899999999999977</c:v>
                </c:pt>
                <c:pt idx="110">
                  <c:v>10.999999999999977</c:v>
                </c:pt>
                <c:pt idx="111">
                  <c:v>11.099999999999977</c:v>
                </c:pt>
                <c:pt idx="112">
                  <c:v>11.199999999999976</c:v>
                </c:pt>
                <c:pt idx="113">
                  <c:v>11.299999999999976</c:v>
                </c:pt>
                <c:pt idx="114">
                  <c:v>11.399999999999975</c:v>
                </c:pt>
                <c:pt idx="115">
                  <c:v>11.499999999999975</c:v>
                </c:pt>
                <c:pt idx="116">
                  <c:v>11.599999999999975</c:v>
                </c:pt>
                <c:pt idx="117">
                  <c:v>11.699999999999974</c:v>
                </c:pt>
                <c:pt idx="118">
                  <c:v>11.799999999999974</c:v>
                </c:pt>
                <c:pt idx="119">
                  <c:v>11.899999999999974</c:v>
                </c:pt>
                <c:pt idx="120">
                  <c:v>11.999999999999973</c:v>
                </c:pt>
                <c:pt idx="121">
                  <c:v>12.099999999999973</c:v>
                </c:pt>
                <c:pt idx="122">
                  <c:v>12.199999999999973</c:v>
                </c:pt>
                <c:pt idx="123">
                  <c:v>12.299999999999972</c:v>
                </c:pt>
                <c:pt idx="124">
                  <c:v>12.399999999999972</c:v>
                </c:pt>
                <c:pt idx="125">
                  <c:v>12.499999999999972</c:v>
                </c:pt>
                <c:pt idx="126">
                  <c:v>12.599999999999971</c:v>
                </c:pt>
                <c:pt idx="127">
                  <c:v>12.699999999999971</c:v>
                </c:pt>
                <c:pt idx="128">
                  <c:v>12.799999999999971</c:v>
                </c:pt>
                <c:pt idx="129">
                  <c:v>12.89999999999997</c:v>
                </c:pt>
                <c:pt idx="130">
                  <c:v>12.99999999999997</c:v>
                </c:pt>
                <c:pt idx="131">
                  <c:v>13.099999999999969</c:v>
                </c:pt>
                <c:pt idx="132">
                  <c:v>13.199999999999969</c:v>
                </c:pt>
                <c:pt idx="133">
                  <c:v>13.299999999999969</c:v>
                </c:pt>
                <c:pt idx="134">
                  <c:v>13.399999999999968</c:v>
                </c:pt>
                <c:pt idx="135">
                  <c:v>13.499999999999968</c:v>
                </c:pt>
                <c:pt idx="136">
                  <c:v>13.599999999999968</c:v>
                </c:pt>
                <c:pt idx="137">
                  <c:v>13.699999999999967</c:v>
                </c:pt>
                <c:pt idx="138">
                  <c:v>13.799999999999967</c:v>
                </c:pt>
                <c:pt idx="139">
                  <c:v>13.899999999999967</c:v>
                </c:pt>
                <c:pt idx="140">
                  <c:v>13.999999999999966</c:v>
                </c:pt>
                <c:pt idx="141">
                  <c:v>14.099999999999966</c:v>
                </c:pt>
                <c:pt idx="142">
                  <c:v>14.199999999999966</c:v>
                </c:pt>
                <c:pt idx="143">
                  <c:v>14.299999999999965</c:v>
                </c:pt>
                <c:pt idx="144">
                  <c:v>14.399999999999965</c:v>
                </c:pt>
                <c:pt idx="145">
                  <c:v>14.499999999999964</c:v>
                </c:pt>
                <c:pt idx="146">
                  <c:v>14.599999999999964</c:v>
                </c:pt>
                <c:pt idx="147">
                  <c:v>14.699999999999964</c:v>
                </c:pt>
                <c:pt idx="148">
                  <c:v>14.799999999999963</c:v>
                </c:pt>
                <c:pt idx="149">
                  <c:v>14.899999999999963</c:v>
                </c:pt>
                <c:pt idx="150">
                  <c:v>14.999999999999963</c:v>
                </c:pt>
                <c:pt idx="151">
                  <c:v>15.099999999999962</c:v>
                </c:pt>
                <c:pt idx="152">
                  <c:v>15.199999999999962</c:v>
                </c:pt>
                <c:pt idx="153">
                  <c:v>15.299999999999962</c:v>
                </c:pt>
                <c:pt idx="154">
                  <c:v>15.399999999999961</c:v>
                </c:pt>
                <c:pt idx="155">
                  <c:v>15.499999999999961</c:v>
                </c:pt>
                <c:pt idx="156">
                  <c:v>15.599999999999961</c:v>
                </c:pt>
                <c:pt idx="157">
                  <c:v>15.69999999999996</c:v>
                </c:pt>
                <c:pt idx="158">
                  <c:v>15.79999999999996</c:v>
                </c:pt>
                <c:pt idx="159">
                  <c:v>15.899999999999959</c:v>
                </c:pt>
                <c:pt idx="160">
                  <c:v>15.999999999999959</c:v>
                </c:pt>
                <c:pt idx="161">
                  <c:v>16.099999999999959</c:v>
                </c:pt>
                <c:pt idx="162">
                  <c:v>16.19999999999996</c:v>
                </c:pt>
                <c:pt idx="163">
                  <c:v>16.299999999999962</c:v>
                </c:pt>
                <c:pt idx="164">
                  <c:v>16.399999999999963</c:v>
                </c:pt>
                <c:pt idx="165">
                  <c:v>16.499999999999964</c:v>
                </c:pt>
                <c:pt idx="166">
                  <c:v>16.599999999999966</c:v>
                </c:pt>
                <c:pt idx="167">
                  <c:v>16.699999999999967</c:v>
                </c:pt>
                <c:pt idx="168">
                  <c:v>16.799999999999969</c:v>
                </c:pt>
                <c:pt idx="169">
                  <c:v>16.89999999999997</c:v>
                </c:pt>
                <c:pt idx="170">
                  <c:v>16.999999999999972</c:v>
                </c:pt>
                <c:pt idx="171">
                  <c:v>17.099999999999973</c:v>
                </c:pt>
                <c:pt idx="172">
                  <c:v>17.199999999999974</c:v>
                </c:pt>
                <c:pt idx="173">
                  <c:v>17.299999999999976</c:v>
                </c:pt>
                <c:pt idx="174">
                  <c:v>17.399999999999977</c:v>
                </c:pt>
                <c:pt idx="175">
                  <c:v>17.499999999999979</c:v>
                </c:pt>
                <c:pt idx="176">
                  <c:v>17.59999999999998</c:v>
                </c:pt>
                <c:pt idx="177">
                  <c:v>17.699999999999982</c:v>
                </c:pt>
                <c:pt idx="178">
                  <c:v>17.799999999999983</c:v>
                </c:pt>
                <c:pt idx="179">
                  <c:v>17.899999999999984</c:v>
                </c:pt>
                <c:pt idx="180">
                  <c:v>17.999999999999986</c:v>
                </c:pt>
                <c:pt idx="181">
                  <c:v>18.099999999999987</c:v>
                </c:pt>
                <c:pt idx="182">
                  <c:v>18.199999999999989</c:v>
                </c:pt>
                <c:pt idx="183">
                  <c:v>18.29999999999999</c:v>
                </c:pt>
                <c:pt idx="184">
                  <c:v>18.399999999999991</c:v>
                </c:pt>
                <c:pt idx="185">
                  <c:v>18.499999999999993</c:v>
                </c:pt>
                <c:pt idx="186">
                  <c:v>18.599999999999994</c:v>
                </c:pt>
                <c:pt idx="187">
                  <c:v>18.699999999999996</c:v>
                </c:pt>
                <c:pt idx="188">
                  <c:v>18.799999999999997</c:v>
                </c:pt>
                <c:pt idx="189">
                  <c:v>18.899999999999999</c:v>
                </c:pt>
                <c:pt idx="190">
                  <c:v>19</c:v>
                </c:pt>
                <c:pt idx="191">
                  <c:v>19.100000000000001</c:v>
                </c:pt>
                <c:pt idx="192">
                  <c:v>19.200000000000003</c:v>
                </c:pt>
                <c:pt idx="193">
                  <c:v>19.300000000000004</c:v>
                </c:pt>
                <c:pt idx="194">
                  <c:v>19.400000000000006</c:v>
                </c:pt>
                <c:pt idx="195">
                  <c:v>19.500000000000007</c:v>
                </c:pt>
                <c:pt idx="196">
                  <c:v>19.600000000000009</c:v>
                </c:pt>
                <c:pt idx="197">
                  <c:v>19.70000000000001</c:v>
                </c:pt>
                <c:pt idx="198">
                  <c:v>19.800000000000011</c:v>
                </c:pt>
                <c:pt idx="199">
                  <c:v>19.900000000000013</c:v>
                </c:pt>
                <c:pt idx="200">
                  <c:v>20.000000000000014</c:v>
                </c:pt>
                <c:pt idx="201">
                  <c:v>20.100000000000016</c:v>
                </c:pt>
                <c:pt idx="202">
                  <c:v>20.200000000000017</c:v>
                </c:pt>
                <c:pt idx="203">
                  <c:v>20.300000000000018</c:v>
                </c:pt>
                <c:pt idx="204">
                  <c:v>20.40000000000002</c:v>
                </c:pt>
                <c:pt idx="205">
                  <c:v>20.500000000000021</c:v>
                </c:pt>
                <c:pt idx="206">
                  <c:v>20.600000000000023</c:v>
                </c:pt>
                <c:pt idx="207">
                  <c:v>20.700000000000024</c:v>
                </c:pt>
                <c:pt idx="208">
                  <c:v>20.800000000000026</c:v>
                </c:pt>
                <c:pt idx="209">
                  <c:v>20.900000000000027</c:v>
                </c:pt>
                <c:pt idx="210">
                  <c:v>21.000000000000028</c:v>
                </c:pt>
                <c:pt idx="211">
                  <c:v>21.10000000000003</c:v>
                </c:pt>
                <c:pt idx="212">
                  <c:v>21.200000000000031</c:v>
                </c:pt>
                <c:pt idx="213">
                  <c:v>21.300000000000033</c:v>
                </c:pt>
                <c:pt idx="214">
                  <c:v>21.400000000000034</c:v>
                </c:pt>
                <c:pt idx="215">
                  <c:v>21.500000000000036</c:v>
                </c:pt>
                <c:pt idx="216">
                  <c:v>21.600000000000037</c:v>
                </c:pt>
                <c:pt idx="217">
                  <c:v>21.700000000000038</c:v>
                </c:pt>
                <c:pt idx="218">
                  <c:v>21.80000000000004</c:v>
                </c:pt>
                <c:pt idx="219">
                  <c:v>21.900000000000041</c:v>
                </c:pt>
                <c:pt idx="220">
                  <c:v>22.000000000000043</c:v>
                </c:pt>
                <c:pt idx="221">
                  <c:v>22.100000000000044</c:v>
                </c:pt>
                <c:pt idx="222">
                  <c:v>22.200000000000045</c:v>
                </c:pt>
                <c:pt idx="223">
                  <c:v>22.300000000000047</c:v>
                </c:pt>
                <c:pt idx="224">
                  <c:v>22.400000000000048</c:v>
                </c:pt>
                <c:pt idx="225">
                  <c:v>22.50000000000005</c:v>
                </c:pt>
                <c:pt idx="226">
                  <c:v>22.600000000000051</c:v>
                </c:pt>
                <c:pt idx="227">
                  <c:v>22.700000000000053</c:v>
                </c:pt>
                <c:pt idx="228">
                  <c:v>22.800000000000054</c:v>
                </c:pt>
                <c:pt idx="229">
                  <c:v>22.900000000000055</c:v>
                </c:pt>
                <c:pt idx="230">
                  <c:v>23.000000000000057</c:v>
                </c:pt>
                <c:pt idx="231">
                  <c:v>23.100000000000058</c:v>
                </c:pt>
                <c:pt idx="232">
                  <c:v>23.20000000000006</c:v>
                </c:pt>
                <c:pt idx="233">
                  <c:v>23.300000000000061</c:v>
                </c:pt>
                <c:pt idx="234">
                  <c:v>23.400000000000063</c:v>
                </c:pt>
                <c:pt idx="235">
                  <c:v>23.500000000000064</c:v>
                </c:pt>
                <c:pt idx="236">
                  <c:v>23.600000000000065</c:v>
                </c:pt>
                <c:pt idx="237">
                  <c:v>23.700000000000067</c:v>
                </c:pt>
                <c:pt idx="238">
                  <c:v>23.800000000000068</c:v>
                </c:pt>
                <c:pt idx="239">
                  <c:v>23.90000000000007</c:v>
                </c:pt>
                <c:pt idx="240">
                  <c:v>24.000000000000071</c:v>
                </c:pt>
                <c:pt idx="241">
                  <c:v>24.100000000000072</c:v>
                </c:pt>
                <c:pt idx="242">
                  <c:v>24.200000000000074</c:v>
                </c:pt>
                <c:pt idx="243">
                  <c:v>24.300000000000075</c:v>
                </c:pt>
                <c:pt idx="244">
                  <c:v>24.400000000000077</c:v>
                </c:pt>
                <c:pt idx="245">
                  <c:v>24.500000000000078</c:v>
                </c:pt>
                <c:pt idx="246">
                  <c:v>24.60000000000008</c:v>
                </c:pt>
                <c:pt idx="247">
                  <c:v>24.700000000000081</c:v>
                </c:pt>
                <c:pt idx="248">
                  <c:v>24.800000000000082</c:v>
                </c:pt>
                <c:pt idx="249">
                  <c:v>24.900000000000084</c:v>
                </c:pt>
                <c:pt idx="250">
                  <c:v>25.000000000000085</c:v>
                </c:pt>
                <c:pt idx="251">
                  <c:v>25.100000000000087</c:v>
                </c:pt>
                <c:pt idx="252">
                  <c:v>25.200000000000088</c:v>
                </c:pt>
                <c:pt idx="253">
                  <c:v>25.30000000000009</c:v>
                </c:pt>
                <c:pt idx="254">
                  <c:v>25.400000000000091</c:v>
                </c:pt>
                <c:pt idx="255">
                  <c:v>25.500000000000092</c:v>
                </c:pt>
                <c:pt idx="256">
                  <c:v>25.600000000000094</c:v>
                </c:pt>
                <c:pt idx="257">
                  <c:v>25.700000000000095</c:v>
                </c:pt>
                <c:pt idx="258">
                  <c:v>25.800000000000097</c:v>
                </c:pt>
                <c:pt idx="259">
                  <c:v>25.900000000000098</c:v>
                </c:pt>
                <c:pt idx="260">
                  <c:v>26.000000000000099</c:v>
                </c:pt>
                <c:pt idx="261">
                  <c:v>26.100000000000101</c:v>
                </c:pt>
                <c:pt idx="262">
                  <c:v>26.200000000000102</c:v>
                </c:pt>
                <c:pt idx="263">
                  <c:v>26.300000000000104</c:v>
                </c:pt>
                <c:pt idx="264">
                  <c:v>26.400000000000105</c:v>
                </c:pt>
                <c:pt idx="265">
                  <c:v>26.500000000000107</c:v>
                </c:pt>
                <c:pt idx="266">
                  <c:v>26.600000000000108</c:v>
                </c:pt>
                <c:pt idx="267">
                  <c:v>26.700000000000109</c:v>
                </c:pt>
                <c:pt idx="268">
                  <c:v>26.800000000000111</c:v>
                </c:pt>
                <c:pt idx="269">
                  <c:v>26.900000000000112</c:v>
                </c:pt>
                <c:pt idx="270">
                  <c:v>27.000000000000114</c:v>
                </c:pt>
                <c:pt idx="271">
                  <c:v>27.100000000000115</c:v>
                </c:pt>
                <c:pt idx="272">
                  <c:v>27.200000000000117</c:v>
                </c:pt>
                <c:pt idx="273">
                  <c:v>27.300000000000118</c:v>
                </c:pt>
                <c:pt idx="274">
                  <c:v>27.400000000000119</c:v>
                </c:pt>
                <c:pt idx="275">
                  <c:v>27.500000000000121</c:v>
                </c:pt>
                <c:pt idx="276">
                  <c:v>27.600000000000122</c:v>
                </c:pt>
                <c:pt idx="277">
                  <c:v>27.700000000000124</c:v>
                </c:pt>
                <c:pt idx="278">
                  <c:v>27.800000000000125</c:v>
                </c:pt>
                <c:pt idx="279">
                  <c:v>27.900000000000126</c:v>
                </c:pt>
                <c:pt idx="280">
                  <c:v>28.000000000000128</c:v>
                </c:pt>
                <c:pt idx="281">
                  <c:v>28.100000000000129</c:v>
                </c:pt>
                <c:pt idx="282">
                  <c:v>28.200000000000131</c:v>
                </c:pt>
                <c:pt idx="283">
                  <c:v>28.300000000000132</c:v>
                </c:pt>
                <c:pt idx="284">
                  <c:v>28.400000000000134</c:v>
                </c:pt>
                <c:pt idx="285">
                  <c:v>28.500000000000135</c:v>
                </c:pt>
                <c:pt idx="286">
                  <c:v>28.600000000000136</c:v>
                </c:pt>
                <c:pt idx="287">
                  <c:v>28.700000000000138</c:v>
                </c:pt>
                <c:pt idx="288">
                  <c:v>28.800000000000139</c:v>
                </c:pt>
                <c:pt idx="289">
                  <c:v>28.900000000000141</c:v>
                </c:pt>
                <c:pt idx="290">
                  <c:v>29.000000000000142</c:v>
                </c:pt>
                <c:pt idx="291">
                  <c:v>29.100000000000144</c:v>
                </c:pt>
                <c:pt idx="292">
                  <c:v>29.200000000000145</c:v>
                </c:pt>
                <c:pt idx="293">
                  <c:v>29.300000000000146</c:v>
                </c:pt>
                <c:pt idx="294">
                  <c:v>29.400000000000148</c:v>
                </c:pt>
                <c:pt idx="295">
                  <c:v>29.500000000000149</c:v>
                </c:pt>
                <c:pt idx="296">
                  <c:v>29.600000000000151</c:v>
                </c:pt>
                <c:pt idx="297">
                  <c:v>29.700000000000152</c:v>
                </c:pt>
                <c:pt idx="298">
                  <c:v>29.800000000000153</c:v>
                </c:pt>
                <c:pt idx="299">
                  <c:v>29.900000000000155</c:v>
                </c:pt>
                <c:pt idx="300">
                  <c:v>30.000000000000156</c:v>
                </c:pt>
                <c:pt idx="301">
                  <c:v>30.100000000000158</c:v>
                </c:pt>
                <c:pt idx="302">
                  <c:v>30.200000000000159</c:v>
                </c:pt>
                <c:pt idx="303">
                  <c:v>30.300000000000161</c:v>
                </c:pt>
                <c:pt idx="304">
                  <c:v>30.400000000000162</c:v>
                </c:pt>
                <c:pt idx="305">
                  <c:v>30.500000000000163</c:v>
                </c:pt>
                <c:pt idx="306">
                  <c:v>30.600000000000165</c:v>
                </c:pt>
                <c:pt idx="307">
                  <c:v>30.700000000000166</c:v>
                </c:pt>
                <c:pt idx="308">
                  <c:v>30.800000000000168</c:v>
                </c:pt>
                <c:pt idx="309">
                  <c:v>30.900000000000169</c:v>
                </c:pt>
                <c:pt idx="310">
                  <c:v>31.000000000000171</c:v>
                </c:pt>
                <c:pt idx="311">
                  <c:v>31.100000000000172</c:v>
                </c:pt>
                <c:pt idx="312">
                  <c:v>31.200000000000173</c:v>
                </c:pt>
                <c:pt idx="313">
                  <c:v>31.300000000000175</c:v>
                </c:pt>
                <c:pt idx="314">
                  <c:v>31.400000000000176</c:v>
                </c:pt>
                <c:pt idx="315">
                  <c:v>31.500000000000178</c:v>
                </c:pt>
                <c:pt idx="316">
                  <c:v>31.600000000000179</c:v>
                </c:pt>
                <c:pt idx="317">
                  <c:v>31.70000000000018</c:v>
                </c:pt>
                <c:pt idx="318">
                  <c:v>31.800000000000182</c:v>
                </c:pt>
                <c:pt idx="319">
                  <c:v>31.900000000000183</c:v>
                </c:pt>
                <c:pt idx="320">
                  <c:v>32.000000000000185</c:v>
                </c:pt>
                <c:pt idx="321">
                  <c:v>32.100000000000186</c:v>
                </c:pt>
                <c:pt idx="322">
                  <c:v>32.200000000000188</c:v>
                </c:pt>
                <c:pt idx="323">
                  <c:v>32.300000000000189</c:v>
                </c:pt>
                <c:pt idx="324">
                  <c:v>32.40000000000019</c:v>
                </c:pt>
                <c:pt idx="325">
                  <c:v>32.500000000000192</c:v>
                </c:pt>
                <c:pt idx="326">
                  <c:v>32.600000000000193</c:v>
                </c:pt>
                <c:pt idx="327">
                  <c:v>32.700000000000195</c:v>
                </c:pt>
                <c:pt idx="328">
                  <c:v>32.800000000000196</c:v>
                </c:pt>
                <c:pt idx="329">
                  <c:v>32.900000000000198</c:v>
                </c:pt>
                <c:pt idx="330">
                  <c:v>33.000000000000199</c:v>
                </c:pt>
                <c:pt idx="331">
                  <c:v>33.1000000000002</c:v>
                </c:pt>
                <c:pt idx="332">
                  <c:v>33.200000000000202</c:v>
                </c:pt>
                <c:pt idx="333">
                  <c:v>33.300000000000203</c:v>
                </c:pt>
                <c:pt idx="334">
                  <c:v>33.400000000000205</c:v>
                </c:pt>
                <c:pt idx="335">
                  <c:v>33.500000000000206</c:v>
                </c:pt>
                <c:pt idx="336">
                  <c:v>33.600000000000207</c:v>
                </c:pt>
                <c:pt idx="337">
                  <c:v>33.700000000000209</c:v>
                </c:pt>
                <c:pt idx="338">
                  <c:v>33.80000000000021</c:v>
                </c:pt>
                <c:pt idx="339">
                  <c:v>33.900000000000212</c:v>
                </c:pt>
                <c:pt idx="340">
                  <c:v>34.000000000000213</c:v>
                </c:pt>
                <c:pt idx="341">
                  <c:v>34.100000000000215</c:v>
                </c:pt>
                <c:pt idx="342">
                  <c:v>34.200000000000216</c:v>
                </c:pt>
                <c:pt idx="343">
                  <c:v>34.300000000000217</c:v>
                </c:pt>
                <c:pt idx="344">
                  <c:v>34.400000000000219</c:v>
                </c:pt>
                <c:pt idx="345">
                  <c:v>34.50000000000022</c:v>
                </c:pt>
                <c:pt idx="346">
                  <c:v>34.600000000000222</c:v>
                </c:pt>
                <c:pt idx="347">
                  <c:v>34.700000000000223</c:v>
                </c:pt>
                <c:pt idx="348">
                  <c:v>34.800000000000225</c:v>
                </c:pt>
                <c:pt idx="349">
                  <c:v>34.900000000000226</c:v>
                </c:pt>
                <c:pt idx="350">
                  <c:v>35.000000000000227</c:v>
                </c:pt>
                <c:pt idx="351">
                  <c:v>35.100000000000229</c:v>
                </c:pt>
                <c:pt idx="352">
                  <c:v>35.20000000000023</c:v>
                </c:pt>
                <c:pt idx="353">
                  <c:v>35.300000000000232</c:v>
                </c:pt>
                <c:pt idx="354">
                  <c:v>35.400000000000233</c:v>
                </c:pt>
                <c:pt idx="355">
                  <c:v>35.500000000000234</c:v>
                </c:pt>
                <c:pt idx="356">
                  <c:v>35.600000000000236</c:v>
                </c:pt>
                <c:pt idx="357">
                  <c:v>35.700000000000237</c:v>
                </c:pt>
                <c:pt idx="358">
                  <c:v>35.800000000000239</c:v>
                </c:pt>
                <c:pt idx="359">
                  <c:v>35.90000000000024</c:v>
                </c:pt>
                <c:pt idx="360">
                  <c:v>36.000000000000242</c:v>
                </c:pt>
                <c:pt idx="361">
                  <c:v>36.100000000000243</c:v>
                </c:pt>
                <c:pt idx="362">
                  <c:v>36.200000000000244</c:v>
                </c:pt>
                <c:pt idx="363">
                  <c:v>36.300000000000246</c:v>
                </c:pt>
                <c:pt idx="364">
                  <c:v>36.400000000000247</c:v>
                </c:pt>
                <c:pt idx="365">
                  <c:v>36.500000000000249</c:v>
                </c:pt>
                <c:pt idx="366">
                  <c:v>36.60000000000025</c:v>
                </c:pt>
                <c:pt idx="367">
                  <c:v>36.700000000000252</c:v>
                </c:pt>
                <c:pt idx="368">
                  <c:v>36.800000000000253</c:v>
                </c:pt>
                <c:pt idx="369">
                  <c:v>36.900000000000254</c:v>
                </c:pt>
                <c:pt idx="370">
                  <c:v>37.000000000000256</c:v>
                </c:pt>
                <c:pt idx="371">
                  <c:v>37.100000000000257</c:v>
                </c:pt>
                <c:pt idx="372">
                  <c:v>37.200000000000259</c:v>
                </c:pt>
                <c:pt idx="373">
                  <c:v>37.30000000000026</c:v>
                </c:pt>
                <c:pt idx="374">
                  <c:v>37.400000000000261</c:v>
                </c:pt>
                <c:pt idx="375">
                  <c:v>37.500000000000263</c:v>
                </c:pt>
                <c:pt idx="376">
                  <c:v>37.600000000000264</c:v>
                </c:pt>
                <c:pt idx="377">
                  <c:v>37.700000000000266</c:v>
                </c:pt>
                <c:pt idx="378">
                  <c:v>37.800000000000267</c:v>
                </c:pt>
                <c:pt idx="379">
                  <c:v>37.900000000000269</c:v>
                </c:pt>
                <c:pt idx="380">
                  <c:v>38.00000000000027</c:v>
                </c:pt>
                <c:pt idx="381">
                  <c:v>38.100000000000271</c:v>
                </c:pt>
                <c:pt idx="382">
                  <c:v>38.200000000000273</c:v>
                </c:pt>
                <c:pt idx="383">
                  <c:v>38.300000000000274</c:v>
                </c:pt>
                <c:pt idx="384">
                  <c:v>38.400000000000276</c:v>
                </c:pt>
                <c:pt idx="385">
                  <c:v>38.500000000000277</c:v>
                </c:pt>
                <c:pt idx="386">
                  <c:v>38.600000000000279</c:v>
                </c:pt>
                <c:pt idx="387">
                  <c:v>38.70000000000028</c:v>
                </c:pt>
                <c:pt idx="388">
                  <c:v>38.800000000000281</c:v>
                </c:pt>
                <c:pt idx="389">
                  <c:v>38.900000000000283</c:v>
                </c:pt>
                <c:pt idx="390">
                  <c:v>39.000000000000284</c:v>
                </c:pt>
                <c:pt idx="391">
                  <c:v>39.100000000000286</c:v>
                </c:pt>
                <c:pt idx="392">
                  <c:v>39.200000000000287</c:v>
                </c:pt>
                <c:pt idx="393">
                  <c:v>39.300000000000288</c:v>
                </c:pt>
                <c:pt idx="394">
                  <c:v>39.40000000000029</c:v>
                </c:pt>
                <c:pt idx="395">
                  <c:v>39.500000000000291</c:v>
                </c:pt>
                <c:pt idx="396">
                  <c:v>39.600000000000293</c:v>
                </c:pt>
                <c:pt idx="397">
                  <c:v>39.700000000000294</c:v>
                </c:pt>
                <c:pt idx="398">
                  <c:v>39.800000000000296</c:v>
                </c:pt>
                <c:pt idx="399">
                  <c:v>39.900000000000297</c:v>
                </c:pt>
                <c:pt idx="400">
                  <c:v>40.000000000000298</c:v>
                </c:pt>
                <c:pt idx="401">
                  <c:v>40.1000000000003</c:v>
                </c:pt>
                <c:pt idx="402">
                  <c:v>40.200000000000301</c:v>
                </c:pt>
                <c:pt idx="403">
                  <c:v>40.300000000000303</c:v>
                </c:pt>
                <c:pt idx="404">
                  <c:v>40.400000000000304</c:v>
                </c:pt>
                <c:pt idx="405">
                  <c:v>40.500000000000306</c:v>
                </c:pt>
                <c:pt idx="406">
                  <c:v>40.600000000000307</c:v>
                </c:pt>
                <c:pt idx="407">
                  <c:v>40.700000000000308</c:v>
                </c:pt>
                <c:pt idx="408">
                  <c:v>40.80000000000031</c:v>
                </c:pt>
                <c:pt idx="409">
                  <c:v>40.900000000000311</c:v>
                </c:pt>
                <c:pt idx="410">
                  <c:v>41.000000000000313</c:v>
                </c:pt>
                <c:pt idx="411">
                  <c:v>41.100000000000314</c:v>
                </c:pt>
                <c:pt idx="412">
                  <c:v>41.200000000000315</c:v>
                </c:pt>
                <c:pt idx="413">
                  <c:v>41.300000000000317</c:v>
                </c:pt>
                <c:pt idx="414">
                  <c:v>41.400000000000318</c:v>
                </c:pt>
                <c:pt idx="415">
                  <c:v>41.50000000000032</c:v>
                </c:pt>
                <c:pt idx="416">
                  <c:v>41.600000000000321</c:v>
                </c:pt>
                <c:pt idx="417">
                  <c:v>41.700000000000323</c:v>
                </c:pt>
                <c:pt idx="418">
                  <c:v>41.800000000000324</c:v>
                </c:pt>
                <c:pt idx="419">
                  <c:v>41.900000000000325</c:v>
                </c:pt>
                <c:pt idx="420">
                  <c:v>42.000000000000327</c:v>
                </c:pt>
                <c:pt idx="421">
                  <c:v>42.100000000000328</c:v>
                </c:pt>
                <c:pt idx="422">
                  <c:v>42.20000000000033</c:v>
                </c:pt>
                <c:pt idx="423">
                  <c:v>42.300000000000331</c:v>
                </c:pt>
                <c:pt idx="424">
                  <c:v>42.400000000000333</c:v>
                </c:pt>
                <c:pt idx="425">
                  <c:v>42.500000000000334</c:v>
                </c:pt>
                <c:pt idx="426">
                  <c:v>42.600000000000335</c:v>
                </c:pt>
                <c:pt idx="427">
                  <c:v>42.700000000000337</c:v>
                </c:pt>
                <c:pt idx="428">
                  <c:v>42.800000000000338</c:v>
                </c:pt>
                <c:pt idx="429">
                  <c:v>42.90000000000034</c:v>
                </c:pt>
                <c:pt idx="430">
                  <c:v>43.000000000000341</c:v>
                </c:pt>
                <c:pt idx="431">
                  <c:v>43.100000000000342</c:v>
                </c:pt>
                <c:pt idx="432">
                  <c:v>43.200000000000344</c:v>
                </c:pt>
                <c:pt idx="433">
                  <c:v>43.300000000000345</c:v>
                </c:pt>
                <c:pt idx="434">
                  <c:v>43.400000000000347</c:v>
                </c:pt>
                <c:pt idx="435">
                  <c:v>43.500000000000348</c:v>
                </c:pt>
                <c:pt idx="436">
                  <c:v>43.60000000000035</c:v>
                </c:pt>
                <c:pt idx="437">
                  <c:v>43.700000000000351</c:v>
                </c:pt>
                <c:pt idx="438">
                  <c:v>43.800000000000352</c:v>
                </c:pt>
                <c:pt idx="439">
                  <c:v>43.900000000000354</c:v>
                </c:pt>
                <c:pt idx="440">
                  <c:v>44.000000000000355</c:v>
                </c:pt>
                <c:pt idx="441">
                  <c:v>44.100000000000357</c:v>
                </c:pt>
                <c:pt idx="442">
                  <c:v>44.200000000000358</c:v>
                </c:pt>
                <c:pt idx="443">
                  <c:v>44.30000000000036</c:v>
                </c:pt>
                <c:pt idx="444">
                  <c:v>44.400000000000361</c:v>
                </c:pt>
                <c:pt idx="445">
                  <c:v>44.500000000000362</c:v>
                </c:pt>
                <c:pt idx="446">
                  <c:v>44.600000000000364</c:v>
                </c:pt>
                <c:pt idx="447">
                  <c:v>44.700000000000365</c:v>
                </c:pt>
                <c:pt idx="448">
                  <c:v>44.800000000000367</c:v>
                </c:pt>
                <c:pt idx="449">
                  <c:v>44.900000000000368</c:v>
                </c:pt>
                <c:pt idx="450">
                  <c:v>45.000000000000369</c:v>
                </c:pt>
                <c:pt idx="451">
                  <c:v>45.100000000000371</c:v>
                </c:pt>
                <c:pt idx="452">
                  <c:v>45.200000000000372</c:v>
                </c:pt>
                <c:pt idx="453">
                  <c:v>45.300000000000374</c:v>
                </c:pt>
                <c:pt idx="454">
                  <c:v>45.400000000000375</c:v>
                </c:pt>
                <c:pt idx="455">
                  <c:v>45.500000000000377</c:v>
                </c:pt>
                <c:pt idx="456">
                  <c:v>45.600000000000378</c:v>
                </c:pt>
                <c:pt idx="457">
                  <c:v>45.700000000000379</c:v>
                </c:pt>
                <c:pt idx="458">
                  <c:v>45.800000000000381</c:v>
                </c:pt>
                <c:pt idx="459">
                  <c:v>45.900000000000382</c:v>
                </c:pt>
                <c:pt idx="460">
                  <c:v>46.000000000000384</c:v>
                </c:pt>
                <c:pt idx="461">
                  <c:v>46.100000000000385</c:v>
                </c:pt>
                <c:pt idx="462">
                  <c:v>46.200000000000387</c:v>
                </c:pt>
                <c:pt idx="463">
                  <c:v>46.300000000000388</c:v>
                </c:pt>
                <c:pt idx="464">
                  <c:v>46.400000000000389</c:v>
                </c:pt>
                <c:pt idx="465">
                  <c:v>46.500000000000391</c:v>
                </c:pt>
                <c:pt idx="466">
                  <c:v>46.600000000000392</c:v>
                </c:pt>
                <c:pt idx="467">
                  <c:v>46.700000000000394</c:v>
                </c:pt>
                <c:pt idx="468">
                  <c:v>46.800000000000395</c:v>
                </c:pt>
                <c:pt idx="469">
                  <c:v>46.900000000000396</c:v>
                </c:pt>
                <c:pt idx="470">
                  <c:v>47.000000000000398</c:v>
                </c:pt>
                <c:pt idx="471">
                  <c:v>47.100000000000399</c:v>
                </c:pt>
                <c:pt idx="472">
                  <c:v>47.200000000000401</c:v>
                </c:pt>
                <c:pt idx="473">
                  <c:v>47.300000000000402</c:v>
                </c:pt>
                <c:pt idx="474">
                  <c:v>47.400000000000404</c:v>
                </c:pt>
                <c:pt idx="475">
                  <c:v>47.500000000000405</c:v>
                </c:pt>
                <c:pt idx="476">
                  <c:v>47.600000000000406</c:v>
                </c:pt>
                <c:pt idx="477">
                  <c:v>47.700000000000408</c:v>
                </c:pt>
                <c:pt idx="478">
                  <c:v>47.800000000000409</c:v>
                </c:pt>
                <c:pt idx="479">
                  <c:v>47.900000000000411</c:v>
                </c:pt>
                <c:pt idx="480">
                  <c:v>48.000000000000412</c:v>
                </c:pt>
                <c:pt idx="481">
                  <c:v>48.100000000000414</c:v>
                </c:pt>
                <c:pt idx="482">
                  <c:v>48.200000000000415</c:v>
                </c:pt>
                <c:pt idx="483">
                  <c:v>48.300000000000416</c:v>
                </c:pt>
                <c:pt idx="484">
                  <c:v>48.400000000000418</c:v>
                </c:pt>
                <c:pt idx="485">
                  <c:v>48.500000000000419</c:v>
                </c:pt>
                <c:pt idx="486">
                  <c:v>48.600000000000421</c:v>
                </c:pt>
                <c:pt idx="487">
                  <c:v>48.700000000000422</c:v>
                </c:pt>
                <c:pt idx="488">
                  <c:v>48.800000000000423</c:v>
                </c:pt>
                <c:pt idx="489">
                  <c:v>48.900000000000425</c:v>
                </c:pt>
                <c:pt idx="490">
                  <c:v>49.000000000000426</c:v>
                </c:pt>
                <c:pt idx="491">
                  <c:v>49.100000000000428</c:v>
                </c:pt>
                <c:pt idx="492">
                  <c:v>49.200000000000429</c:v>
                </c:pt>
                <c:pt idx="493">
                  <c:v>49.300000000000431</c:v>
                </c:pt>
                <c:pt idx="494">
                  <c:v>49.400000000000432</c:v>
                </c:pt>
                <c:pt idx="495">
                  <c:v>49.500000000000433</c:v>
                </c:pt>
                <c:pt idx="496">
                  <c:v>49.600000000000435</c:v>
                </c:pt>
                <c:pt idx="497">
                  <c:v>49.700000000000436</c:v>
                </c:pt>
                <c:pt idx="498">
                  <c:v>49.800000000000438</c:v>
                </c:pt>
                <c:pt idx="499">
                  <c:v>49.900000000000439</c:v>
                </c:pt>
                <c:pt idx="500">
                  <c:v>50.000000000000441</c:v>
                </c:pt>
                <c:pt idx="501">
                  <c:v>50.100000000000442</c:v>
                </c:pt>
                <c:pt idx="502">
                  <c:v>50.200000000000443</c:v>
                </c:pt>
                <c:pt idx="503">
                  <c:v>50.300000000000445</c:v>
                </c:pt>
                <c:pt idx="504">
                  <c:v>50.400000000000446</c:v>
                </c:pt>
                <c:pt idx="505">
                  <c:v>50.500000000000448</c:v>
                </c:pt>
                <c:pt idx="506">
                  <c:v>50.600000000000449</c:v>
                </c:pt>
                <c:pt idx="507">
                  <c:v>50.70000000000045</c:v>
                </c:pt>
                <c:pt idx="508">
                  <c:v>50.800000000000452</c:v>
                </c:pt>
                <c:pt idx="509">
                  <c:v>50.900000000000453</c:v>
                </c:pt>
                <c:pt idx="510">
                  <c:v>51.000000000000455</c:v>
                </c:pt>
                <c:pt idx="511">
                  <c:v>51.100000000000456</c:v>
                </c:pt>
                <c:pt idx="512">
                  <c:v>51.200000000000458</c:v>
                </c:pt>
                <c:pt idx="513">
                  <c:v>51.300000000000459</c:v>
                </c:pt>
                <c:pt idx="514">
                  <c:v>51.40000000000046</c:v>
                </c:pt>
                <c:pt idx="515">
                  <c:v>51.500000000000462</c:v>
                </c:pt>
                <c:pt idx="516">
                  <c:v>51.600000000000463</c:v>
                </c:pt>
                <c:pt idx="517">
                  <c:v>51.700000000000465</c:v>
                </c:pt>
                <c:pt idx="518">
                  <c:v>51.800000000000466</c:v>
                </c:pt>
                <c:pt idx="519">
                  <c:v>51.900000000000468</c:v>
                </c:pt>
                <c:pt idx="520">
                  <c:v>52.000000000000469</c:v>
                </c:pt>
                <c:pt idx="521">
                  <c:v>52.10000000000047</c:v>
                </c:pt>
                <c:pt idx="522">
                  <c:v>52.200000000000472</c:v>
                </c:pt>
                <c:pt idx="523">
                  <c:v>52.300000000000473</c:v>
                </c:pt>
                <c:pt idx="524">
                  <c:v>52.400000000000475</c:v>
                </c:pt>
                <c:pt idx="525">
                  <c:v>52.500000000000476</c:v>
                </c:pt>
                <c:pt idx="526">
                  <c:v>52.600000000000477</c:v>
                </c:pt>
                <c:pt idx="527">
                  <c:v>52.700000000000479</c:v>
                </c:pt>
                <c:pt idx="528">
                  <c:v>52.80000000000048</c:v>
                </c:pt>
                <c:pt idx="529">
                  <c:v>52.900000000000482</c:v>
                </c:pt>
                <c:pt idx="530">
                  <c:v>53.000000000000483</c:v>
                </c:pt>
                <c:pt idx="531">
                  <c:v>53.100000000000485</c:v>
                </c:pt>
                <c:pt idx="532">
                  <c:v>53.200000000000486</c:v>
                </c:pt>
                <c:pt idx="533">
                  <c:v>53.300000000000487</c:v>
                </c:pt>
                <c:pt idx="534">
                  <c:v>53.400000000000489</c:v>
                </c:pt>
                <c:pt idx="535">
                  <c:v>53.50000000000049</c:v>
                </c:pt>
                <c:pt idx="536">
                  <c:v>53.600000000000492</c:v>
                </c:pt>
                <c:pt idx="537">
                  <c:v>53.700000000000493</c:v>
                </c:pt>
                <c:pt idx="538">
                  <c:v>53.800000000000495</c:v>
                </c:pt>
                <c:pt idx="539">
                  <c:v>53.900000000000496</c:v>
                </c:pt>
                <c:pt idx="540">
                  <c:v>54.000000000000497</c:v>
                </c:pt>
                <c:pt idx="541">
                  <c:v>54.100000000000499</c:v>
                </c:pt>
                <c:pt idx="542">
                  <c:v>54.2000000000005</c:v>
                </c:pt>
                <c:pt idx="543">
                  <c:v>54.300000000000502</c:v>
                </c:pt>
                <c:pt idx="544">
                  <c:v>54.400000000000503</c:v>
                </c:pt>
                <c:pt idx="545">
                  <c:v>54.500000000000504</c:v>
                </c:pt>
                <c:pt idx="546">
                  <c:v>54.600000000000506</c:v>
                </c:pt>
                <c:pt idx="547">
                  <c:v>54.700000000000507</c:v>
                </c:pt>
                <c:pt idx="548">
                  <c:v>54.800000000000509</c:v>
                </c:pt>
                <c:pt idx="549">
                  <c:v>54.90000000000051</c:v>
                </c:pt>
                <c:pt idx="550">
                  <c:v>55.000000000000512</c:v>
                </c:pt>
                <c:pt idx="551">
                  <c:v>55.100000000000513</c:v>
                </c:pt>
                <c:pt idx="552">
                  <c:v>55.200000000000514</c:v>
                </c:pt>
                <c:pt idx="553">
                  <c:v>55.300000000000516</c:v>
                </c:pt>
                <c:pt idx="554">
                  <c:v>55.400000000000517</c:v>
                </c:pt>
                <c:pt idx="555">
                  <c:v>55.500000000000519</c:v>
                </c:pt>
                <c:pt idx="556">
                  <c:v>55.60000000000052</c:v>
                </c:pt>
                <c:pt idx="557">
                  <c:v>55.700000000000522</c:v>
                </c:pt>
                <c:pt idx="558">
                  <c:v>55.800000000000523</c:v>
                </c:pt>
                <c:pt idx="559">
                  <c:v>55.900000000000524</c:v>
                </c:pt>
                <c:pt idx="560">
                  <c:v>56.000000000000526</c:v>
                </c:pt>
                <c:pt idx="561">
                  <c:v>56.100000000000527</c:v>
                </c:pt>
                <c:pt idx="562">
                  <c:v>56.200000000000529</c:v>
                </c:pt>
                <c:pt idx="563">
                  <c:v>56.30000000000053</c:v>
                </c:pt>
                <c:pt idx="564">
                  <c:v>56.400000000000531</c:v>
                </c:pt>
                <c:pt idx="565">
                  <c:v>56.500000000000533</c:v>
                </c:pt>
                <c:pt idx="566">
                  <c:v>56.600000000000534</c:v>
                </c:pt>
                <c:pt idx="567">
                  <c:v>56.700000000000536</c:v>
                </c:pt>
                <c:pt idx="568">
                  <c:v>56.800000000000537</c:v>
                </c:pt>
                <c:pt idx="569">
                  <c:v>56.900000000000539</c:v>
                </c:pt>
                <c:pt idx="570">
                  <c:v>57.00000000000054</c:v>
                </c:pt>
                <c:pt idx="571">
                  <c:v>57.100000000000541</c:v>
                </c:pt>
                <c:pt idx="572">
                  <c:v>57.200000000000543</c:v>
                </c:pt>
                <c:pt idx="573">
                  <c:v>57.300000000000544</c:v>
                </c:pt>
                <c:pt idx="574">
                  <c:v>57.400000000000546</c:v>
                </c:pt>
                <c:pt idx="575">
                  <c:v>57.500000000000547</c:v>
                </c:pt>
                <c:pt idx="576">
                  <c:v>57.600000000000549</c:v>
                </c:pt>
                <c:pt idx="577">
                  <c:v>57.70000000000055</c:v>
                </c:pt>
                <c:pt idx="578">
                  <c:v>57.800000000000551</c:v>
                </c:pt>
                <c:pt idx="579">
                  <c:v>57.900000000000553</c:v>
                </c:pt>
                <c:pt idx="580">
                  <c:v>58.000000000000554</c:v>
                </c:pt>
                <c:pt idx="581">
                  <c:v>58.100000000000556</c:v>
                </c:pt>
                <c:pt idx="582">
                  <c:v>58.200000000000557</c:v>
                </c:pt>
                <c:pt idx="583">
                  <c:v>58.300000000000558</c:v>
                </c:pt>
                <c:pt idx="584">
                  <c:v>58.40000000000056</c:v>
                </c:pt>
                <c:pt idx="585">
                  <c:v>58.500000000000561</c:v>
                </c:pt>
                <c:pt idx="586">
                  <c:v>58.600000000000563</c:v>
                </c:pt>
                <c:pt idx="587">
                  <c:v>58.700000000000564</c:v>
                </c:pt>
                <c:pt idx="588">
                  <c:v>58.800000000000566</c:v>
                </c:pt>
                <c:pt idx="589">
                  <c:v>58.900000000000567</c:v>
                </c:pt>
                <c:pt idx="590">
                  <c:v>59.000000000000568</c:v>
                </c:pt>
                <c:pt idx="591">
                  <c:v>59.10000000000057</c:v>
                </c:pt>
                <c:pt idx="592">
                  <c:v>59.200000000000571</c:v>
                </c:pt>
                <c:pt idx="593">
                  <c:v>59.300000000000573</c:v>
                </c:pt>
                <c:pt idx="594">
                  <c:v>59.400000000000574</c:v>
                </c:pt>
                <c:pt idx="595">
                  <c:v>59.500000000000576</c:v>
                </c:pt>
                <c:pt idx="596">
                  <c:v>59.600000000000577</c:v>
                </c:pt>
                <c:pt idx="597">
                  <c:v>59.700000000000578</c:v>
                </c:pt>
                <c:pt idx="598">
                  <c:v>59.80000000000058</c:v>
                </c:pt>
                <c:pt idx="599">
                  <c:v>59.900000000000581</c:v>
                </c:pt>
                <c:pt idx="600">
                  <c:v>60.000000000000583</c:v>
                </c:pt>
                <c:pt idx="601">
                  <c:v>60.100000000000584</c:v>
                </c:pt>
                <c:pt idx="602">
                  <c:v>60.200000000000585</c:v>
                </c:pt>
                <c:pt idx="603">
                  <c:v>60.300000000000587</c:v>
                </c:pt>
                <c:pt idx="604">
                  <c:v>60.400000000000588</c:v>
                </c:pt>
                <c:pt idx="605">
                  <c:v>60.50000000000059</c:v>
                </c:pt>
                <c:pt idx="606">
                  <c:v>60.600000000000591</c:v>
                </c:pt>
                <c:pt idx="607">
                  <c:v>60.700000000000593</c:v>
                </c:pt>
                <c:pt idx="608">
                  <c:v>60.800000000000594</c:v>
                </c:pt>
                <c:pt idx="609">
                  <c:v>60.900000000000595</c:v>
                </c:pt>
                <c:pt idx="610">
                  <c:v>61.000000000000597</c:v>
                </c:pt>
                <c:pt idx="611">
                  <c:v>61.100000000000598</c:v>
                </c:pt>
                <c:pt idx="612">
                  <c:v>61.2000000000006</c:v>
                </c:pt>
                <c:pt idx="613">
                  <c:v>61.300000000000601</c:v>
                </c:pt>
                <c:pt idx="614">
                  <c:v>61.400000000000603</c:v>
                </c:pt>
                <c:pt idx="615">
                  <c:v>61.500000000000604</c:v>
                </c:pt>
                <c:pt idx="616">
                  <c:v>61.600000000000605</c:v>
                </c:pt>
                <c:pt idx="617">
                  <c:v>61.700000000000607</c:v>
                </c:pt>
                <c:pt idx="618">
                  <c:v>61.800000000000608</c:v>
                </c:pt>
                <c:pt idx="619">
                  <c:v>61.90000000000061</c:v>
                </c:pt>
                <c:pt idx="620">
                  <c:v>62.000000000000611</c:v>
                </c:pt>
                <c:pt idx="621">
                  <c:v>62.100000000000612</c:v>
                </c:pt>
                <c:pt idx="622">
                  <c:v>62.200000000000614</c:v>
                </c:pt>
                <c:pt idx="623">
                  <c:v>62.300000000000615</c:v>
                </c:pt>
                <c:pt idx="624">
                  <c:v>62.400000000000617</c:v>
                </c:pt>
                <c:pt idx="625">
                  <c:v>62.500000000000618</c:v>
                </c:pt>
                <c:pt idx="626">
                  <c:v>62.60000000000062</c:v>
                </c:pt>
                <c:pt idx="627">
                  <c:v>62.700000000000621</c:v>
                </c:pt>
                <c:pt idx="628">
                  <c:v>62.800000000000622</c:v>
                </c:pt>
                <c:pt idx="629">
                  <c:v>62.900000000000624</c:v>
                </c:pt>
                <c:pt idx="630">
                  <c:v>63.000000000000625</c:v>
                </c:pt>
                <c:pt idx="631">
                  <c:v>63.100000000000627</c:v>
                </c:pt>
                <c:pt idx="632">
                  <c:v>63.200000000000628</c:v>
                </c:pt>
                <c:pt idx="633">
                  <c:v>63.30000000000063</c:v>
                </c:pt>
                <c:pt idx="634">
                  <c:v>63.400000000000631</c:v>
                </c:pt>
                <c:pt idx="635">
                  <c:v>63.500000000000632</c:v>
                </c:pt>
                <c:pt idx="636">
                  <c:v>63.600000000000634</c:v>
                </c:pt>
                <c:pt idx="637">
                  <c:v>63.700000000000635</c:v>
                </c:pt>
                <c:pt idx="638">
                  <c:v>63.800000000000637</c:v>
                </c:pt>
                <c:pt idx="639">
                  <c:v>63.900000000000638</c:v>
                </c:pt>
                <c:pt idx="640">
                  <c:v>64.000000000000639</c:v>
                </c:pt>
                <c:pt idx="641">
                  <c:v>64.100000000000634</c:v>
                </c:pt>
                <c:pt idx="642">
                  <c:v>64.200000000000628</c:v>
                </c:pt>
                <c:pt idx="643">
                  <c:v>64.300000000000622</c:v>
                </c:pt>
                <c:pt idx="644">
                  <c:v>64.400000000000617</c:v>
                </c:pt>
                <c:pt idx="645">
                  <c:v>64.500000000000611</c:v>
                </c:pt>
                <c:pt idx="646">
                  <c:v>64.600000000000605</c:v>
                </c:pt>
                <c:pt idx="647">
                  <c:v>64.7000000000006</c:v>
                </c:pt>
                <c:pt idx="648">
                  <c:v>64.800000000000594</c:v>
                </c:pt>
                <c:pt idx="649">
                  <c:v>64.900000000000588</c:v>
                </c:pt>
                <c:pt idx="650">
                  <c:v>65.000000000000583</c:v>
                </c:pt>
                <c:pt idx="651">
                  <c:v>65.100000000000577</c:v>
                </c:pt>
                <c:pt idx="652">
                  <c:v>65.200000000000571</c:v>
                </c:pt>
                <c:pt idx="653">
                  <c:v>65.300000000000566</c:v>
                </c:pt>
                <c:pt idx="654">
                  <c:v>65.40000000000056</c:v>
                </c:pt>
                <c:pt idx="655">
                  <c:v>65.500000000000554</c:v>
                </c:pt>
                <c:pt idx="656">
                  <c:v>65.600000000000549</c:v>
                </c:pt>
                <c:pt idx="657">
                  <c:v>65.700000000000543</c:v>
                </c:pt>
                <c:pt idx="658">
                  <c:v>65.800000000000537</c:v>
                </c:pt>
                <c:pt idx="659">
                  <c:v>65.900000000000531</c:v>
                </c:pt>
                <c:pt idx="660">
                  <c:v>66.000000000000526</c:v>
                </c:pt>
                <c:pt idx="661">
                  <c:v>66.10000000000052</c:v>
                </c:pt>
                <c:pt idx="662">
                  <c:v>66.200000000000514</c:v>
                </c:pt>
                <c:pt idx="663">
                  <c:v>66.300000000000509</c:v>
                </c:pt>
                <c:pt idx="664">
                  <c:v>66.400000000000503</c:v>
                </c:pt>
                <c:pt idx="665">
                  <c:v>66.500000000000497</c:v>
                </c:pt>
                <c:pt idx="666">
                  <c:v>66.600000000000492</c:v>
                </c:pt>
                <c:pt idx="667">
                  <c:v>66.700000000000486</c:v>
                </c:pt>
                <c:pt idx="668">
                  <c:v>66.80000000000048</c:v>
                </c:pt>
                <c:pt idx="669">
                  <c:v>66.900000000000475</c:v>
                </c:pt>
                <c:pt idx="670">
                  <c:v>67.000000000000469</c:v>
                </c:pt>
                <c:pt idx="671">
                  <c:v>67.100000000000463</c:v>
                </c:pt>
                <c:pt idx="672">
                  <c:v>67.200000000000458</c:v>
                </c:pt>
                <c:pt idx="673">
                  <c:v>67.300000000000452</c:v>
                </c:pt>
                <c:pt idx="674">
                  <c:v>67.400000000000446</c:v>
                </c:pt>
                <c:pt idx="675">
                  <c:v>67.500000000000441</c:v>
                </c:pt>
                <c:pt idx="676">
                  <c:v>67.600000000000435</c:v>
                </c:pt>
                <c:pt idx="677">
                  <c:v>67.700000000000429</c:v>
                </c:pt>
                <c:pt idx="678">
                  <c:v>67.800000000000423</c:v>
                </c:pt>
                <c:pt idx="679">
                  <c:v>67.900000000000418</c:v>
                </c:pt>
                <c:pt idx="680">
                  <c:v>68.000000000000412</c:v>
                </c:pt>
                <c:pt idx="681">
                  <c:v>68.100000000000406</c:v>
                </c:pt>
                <c:pt idx="682">
                  <c:v>68.200000000000401</c:v>
                </c:pt>
                <c:pt idx="683">
                  <c:v>68.300000000000395</c:v>
                </c:pt>
                <c:pt idx="684">
                  <c:v>68.400000000000389</c:v>
                </c:pt>
                <c:pt idx="685">
                  <c:v>68.500000000000384</c:v>
                </c:pt>
                <c:pt idx="686">
                  <c:v>68.600000000000378</c:v>
                </c:pt>
                <c:pt idx="687">
                  <c:v>68.700000000000372</c:v>
                </c:pt>
                <c:pt idx="688">
                  <c:v>68.800000000000367</c:v>
                </c:pt>
                <c:pt idx="689">
                  <c:v>68.900000000000361</c:v>
                </c:pt>
                <c:pt idx="690">
                  <c:v>69.000000000000355</c:v>
                </c:pt>
                <c:pt idx="691">
                  <c:v>69.10000000000035</c:v>
                </c:pt>
                <c:pt idx="692">
                  <c:v>69.200000000000344</c:v>
                </c:pt>
                <c:pt idx="693">
                  <c:v>69.300000000000338</c:v>
                </c:pt>
                <c:pt idx="694">
                  <c:v>69.400000000000333</c:v>
                </c:pt>
                <c:pt idx="695">
                  <c:v>69.500000000000327</c:v>
                </c:pt>
                <c:pt idx="696">
                  <c:v>69.600000000000321</c:v>
                </c:pt>
                <c:pt idx="697">
                  <c:v>69.700000000000315</c:v>
                </c:pt>
                <c:pt idx="698">
                  <c:v>69.80000000000031</c:v>
                </c:pt>
                <c:pt idx="699">
                  <c:v>69.900000000000304</c:v>
                </c:pt>
                <c:pt idx="700">
                  <c:v>70.000000000000298</c:v>
                </c:pt>
                <c:pt idx="701">
                  <c:v>70.100000000000293</c:v>
                </c:pt>
                <c:pt idx="702">
                  <c:v>70.200000000000287</c:v>
                </c:pt>
                <c:pt idx="703">
                  <c:v>70.300000000000281</c:v>
                </c:pt>
                <c:pt idx="704">
                  <c:v>70.400000000000276</c:v>
                </c:pt>
                <c:pt idx="705">
                  <c:v>70.50000000000027</c:v>
                </c:pt>
                <c:pt idx="706">
                  <c:v>70.600000000000264</c:v>
                </c:pt>
                <c:pt idx="707">
                  <c:v>70.700000000000259</c:v>
                </c:pt>
                <c:pt idx="708">
                  <c:v>70.800000000000253</c:v>
                </c:pt>
                <c:pt idx="709">
                  <c:v>70.900000000000247</c:v>
                </c:pt>
                <c:pt idx="710">
                  <c:v>71.000000000000242</c:v>
                </c:pt>
                <c:pt idx="711">
                  <c:v>71.100000000000236</c:v>
                </c:pt>
                <c:pt idx="712">
                  <c:v>71.20000000000023</c:v>
                </c:pt>
                <c:pt idx="713">
                  <c:v>71.300000000000225</c:v>
                </c:pt>
                <c:pt idx="714">
                  <c:v>71.400000000000219</c:v>
                </c:pt>
                <c:pt idx="715">
                  <c:v>71.500000000000213</c:v>
                </c:pt>
                <c:pt idx="716">
                  <c:v>71.600000000000207</c:v>
                </c:pt>
                <c:pt idx="717">
                  <c:v>71.700000000000202</c:v>
                </c:pt>
                <c:pt idx="718">
                  <c:v>71.800000000000196</c:v>
                </c:pt>
                <c:pt idx="719">
                  <c:v>71.90000000000019</c:v>
                </c:pt>
                <c:pt idx="720">
                  <c:v>72.000000000000185</c:v>
                </c:pt>
                <c:pt idx="721">
                  <c:v>72.100000000000179</c:v>
                </c:pt>
                <c:pt idx="722">
                  <c:v>72.200000000000173</c:v>
                </c:pt>
                <c:pt idx="723">
                  <c:v>72.300000000000168</c:v>
                </c:pt>
                <c:pt idx="724">
                  <c:v>72.400000000000162</c:v>
                </c:pt>
                <c:pt idx="725">
                  <c:v>72.500000000000156</c:v>
                </c:pt>
                <c:pt idx="726">
                  <c:v>72.600000000000151</c:v>
                </c:pt>
                <c:pt idx="727">
                  <c:v>72.700000000000145</c:v>
                </c:pt>
                <c:pt idx="728">
                  <c:v>72.800000000000139</c:v>
                </c:pt>
                <c:pt idx="729">
                  <c:v>72.900000000000134</c:v>
                </c:pt>
                <c:pt idx="730">
                  <c:v>73.000000000000128</c:v>
                </c:pt>
                <c:pt idx="731">
                  <c:v>73.100000000000122</c:v>
                </c:pt>
                <c:pt idx="732">
                  <c:v>73.200000000000117</c:v>
                </c:pt>
                <c:pt idx="733">
                  <c:v>73.300000000000111</c:v>
                </c:pt>
                <c:pt idx="734">
                  <c:v>73.400000000000105</c:v>
                </c:pt>
                <c:pt idx="735">
                  <c:v>73.500000000000099</c:v>
                </c:pt>
                <c:pt idx="736">
                  <c:v>73.600000000000094</c:v>
                </c:pt>
                <c:pt idx="737">
                  <c:v>73.700000000000088</c:v>
                </c:pt>
                <c:pt idx="738">
                  <c:v>73.800000000000082</c:v>
                </c:pt>
                <c:pt idx="739">
                  <c:v>73.900000000000077</c:v>
                </c:pt>
                <c:pt idx="740">
                  <c:v>74.000000000000071</c:v>
                </c:pt>
                <c:pt idx="741">
                  <c:v>74.100000000000065</c:v>
                </c:pt>
                <c:pt idx="742">
                  <c:v>74.20000000000006</c:v>
                </c:pt>
                <c:pt idx="743">
                  <c:v>74.300000000000054</c:v>
                </c:pt>
                <c:pt idx="744">
                  <c:v>74.400000000000048</c:v>
                </c:pt>
                <c:pt idx="745">
                  <c:v>74.500000000000043</c:v>
                </c:pt>
                <c:pt idx="746">
                  <c:v>74.600000000000037</c:v>
                </c:pt>
                <c:pt idx="747">
                  <c:v>74.700000000000031</c:v>
                </c:pt>
                <c:pt idx="748">
                  <c:v>74.800000000000026</c:v>
                </c:pt>
                <c:pt idx="749">
                  <c:v>74.90000000000002</c:v>
                </c:pt>
                <c:pt idx="750">
                  <c:v>75.000000000000014</c:v>
                </c:pt>
                <c:pt idx="751">
                  <c:v>75.100000000000009</c:v>
                </c:pt>
                <c:pt idx="752">
                  <c:v>75.2</c:v>
                </c:pt>
                <c:pt idx="753">
                  <c:v>75.3</c:v>
                </c:pt>
                <c:pt idx="754">
                  <c:v>75.399999999999991</c:v>
                </c:pt>
                <c:pt idx="755">
                  <c:v>75.499999999999986</c:v>
                </c:pt>
                <c:pt idx="756">
                  <c:v>75.59999999999998</c:v>
                </c:pt>
                <c:pt idx="757">
                  <c:v>75.699999999999974</c:v>
                </c:pt>
                <c:pt idx="758">
                  <c:v>75.799999999999969</c:v>
                </c:pt>
                <c:pt idx="759">
                  <c:v>75.899999999999963</c:v>
                </c:pt>
                <c:pt idx="760">
                  <c:v>75.999999999999957</c:v>
                </c:pt>
                <c:pt idx="761">
                  <c:v>76.099999999999952</c:v>
                </c:pt>
                <c:pt idx="762">
                  <c:v>76.199999999999946</c:v>
                </c:pt>
                <c:pt idx="763">
                  <c:v>76.29999999999994</c:v>
                </c:pt>
                <c:pt idx="764">
                  <c:v>76.399999999999935</c:v>
                </c:pt>
                <c:pt idx="765">
                  <c:v>76.499999999999929</c:v>
                </c:pt>
                <c:pt idx="766">
                  <c:v>76.599999999999923</c:v>
                </c:pt>
                <c:pt idx="767">
                  <c:v>76.699999999999918</c:v>
                </c:pt>
                <c:pt idx="768">
                  <c:v>76.799999999999912</c:v>
                </c:pt>
                <c:pt idx="769">
                  <c:v>76.899999999999906</c:v>
                </c:pt>
                <c:pt idx="770">
                  <c:v>76.999999999999901</c:v>
                </c:pt>
                <c:pt idx="771">
                  <c:v>77.099999999999895</c:v>
                </c:pt>
                <c:pt idx="772">
                  <c:v>77.199999999999889</c:v>
                </c:pt>
                <c:pt idx="773">
                  <c:v>77.299999999999883</c:v>
                </c:pt>
                <c:pt idx="774">
                  <c:v>77.399999999999878</c:v>
                </c:pt>
                <c:pt idx="775">
                  <c:v>77.499999999999872</c:v>
                </c:pt>
                <c:pt idx="776">
                  <c:v>77.599999999999866</c:v>
                </c:pt>
                <c:pt idx="777">
                  <c:v>77.699999999999861</c:v>
                </c:pt>
                <c:pt idx="778">
                  <c:v>77.799999999999855</c:v>
                </c:pt>
                <c:pt idx="779">
                  <c:v>77.899999999999849</c:v>
                </c:pt>
                <c:pt idx="780">
                  <c:v>77.999999999999844</c:v>
                </c:pt>
                <c:pt idx="781">
                  <c:v>78.099999999999838</c:v>
                </c:pt>
                <c:pt idx="782">
                  <c:v>78.199999999999832</c:v>
                </c:pt>
                <c:pt idx="783">
                  <c:v>78.299999999999827</c:v>
                </c:pt>
                <c:pt idx="784">
                  <c:v>78.399999999999821</c:v>
                </c:pt>
                <c:pt idx="785">
                  <c:v>78.499999999999815</c:v>
                </c:pt>
                <c:pt idx="786">
                  <c:v>78.59999999999981</c:v>
                </c:pt>
                <c:pt idx="787">
                  <c:v>78.699999999999804</c:v>
                </c:pt>
                <c:pt idx="788">
                  <c:v>78.799999999999798</c:v>
                </c:pt>
                <c:pt idx="789">
                  <c:v>78.899999999999793</c:v>
                </c:pt>
                <c:pt idx="790">
                  <c:v>78.999999999999787</c:v>
                </c:pt>
                <c:pt idx="791">
                  <c:v>79.099999999999781</c:v>
                </c:pt>
                <c:pt idx="792">
                  <c:v>79.199999999999775</c:v>
                </c:pt>
                <c:pt idx="793">
                  <c:v>79.29999999999977</c:v>
                </c:pt>
                <c:pt idx="794">
                  <c:v>79.399999999999764</c:v>
                </c:pt>
                <c:pt idx="795">
                  <c:v>79.499999999999758</c:v>
                </c:pt>
                <c:pt idx="796">
                  <c:v>79.599999999999753</c:v>
                </c:pt>
                <c:pt idx="797">
                  <c:v>79.699999999999747</c:v>
                </c:pt>
                <c:pt idx="798">
                  <c:v>79.799999999999741</c:v>
                </c:pt>
                <c:pt idx="799">
                  <c:v>79.899999999999736</c:v>
                </c:pt>
                <c:pt idx="800">
                  <c:v>79.99999999999973</c:v>
                </c:pt>
                <c:pt idx="801">
                  <c:v>80.099999999999724</c:v>
                </c:pt>
                <c:pt idx="802">
                  <c:v>80.199999999999719</c:v>
                </c:pt>
                <c:pt idx="803">
                  <c:v>80.299999999999713</c:v>
                </c:pt>
                <c:pt idx="804">
                  <c:v>80.399999999999707</c:v>
                </c:pt>
                <c:pt idx="805">
                  <c:v>80.499999999999702</c:v>
                </c:pt>
                <c:pt idx="806">
                  <c:v>80.599999999999696</c:v>
                </c:pt>
                <c:pt idx="807">
                  <c:v>80.69999999999969</c:v>
                </c:pt>
                <c:pt idx="808">
                  <c:v>80.799999999999685</c:v>
                </c:pt>
                <c:pt idx="809">
                  <c:v>80.899999999999679</c:v>
                </c:pt>
                <c:pt idx="810">
                  <c:v>80.999999999999673</c:v>
                </c:pt>
                <c:pt idx="811">
                  <c:v>81.099999999999667</c:v>
                </c:pt>
                <c:pt idx="812">
                  <c:v>81.199999999999662</c:v>
                </c:pt>
                <c:pt idx="813">
                  <c:v>81.299999999999656</c:v>
                </c:pt>
                <c:pt idx="814">
                  <c:v>81.39999999999965</c:v>
                </c:pt>
                <c:pt idx="815">
                  <c:v>81.499999999999645</c:v>
                </c:pt>
                <c:pt idx="816">
                  <c:v>81.599999999999639</c:v>
                </c:pt>
                <c:pt idx="817">
                  <c:v>81.699999999999633</c:v>
                </c:pt>
                <c:pt idx="818">
                  <c:v>81.799999999999628</c:v>
                </c:pt>
                <c:pt idx="819">
                  <c:v>81.899999999999622</c:v>
                </c:pt>
                <c:pt idx="820">
                  <c:v>81.999999999999616</c:v>
                </c:pt>
                <c:pt idx="821">
                  <c:v>82.099999999999611</c:v>
                </c:pt>
                <c:pt idx="822">
                  <c:v>82.199999999999605</c:v>
                </c:pt>
                <c:pt idx="823">
                  <c:v>82.299999999999599</c:v>
                </c:pt>
                <c:pt idx="824">
                  <c:v>82.399999999999594</c:v>
                </c:pt>
                <c:pt idx="825">
                  <c:v>82.499999999999588</c:v>
                </c:pt>
                <c:pt idx="826">
                  <c:v>82.599999999999582</c:v>
                </c:pt>
                <c:pt idx="827">
                  <c:v>82.699999999999577</c:v>
                </c:pt>
                <c:pt idx="828">
                  <c:v>82.799999999999571</c:v>
                </c:pt>
                <c:pt idx="829">
                  <c:v>82.899999999999565</c:v>
                </c:pt>
                <c:pt idx="830">
                  <c:v>82.999999999999559</c:v>
                </c:pt>
                <c:pt idx="831">
                  <c:v>83.099999999999554</c:v>
                </c:pt>
                <c:pt idx="832">
                  <c:v>83.199999999999548</c:v>
                </c:pt>
                <c:pt idx="833">
                  <c:v>83.299999999999542</c:v>
                </c:pt>
                <c:pt idx="834">
                  <c:v>83.399999999999537</c:v>
                </c:pt>
                <c:pt idx="835">
                  <c:v>83.499999999999531</c:v>
                </c:pt>
                <c:pt idx="836">
                  <c:v>83.599999999999525</c:v>
                </c:pt>
                <c:pt idx="837">
                  <c:v>83.69999999999952</c:v>
                </c:pt>
                <c:pt idx="838">
                  <c:v>83.799999999999514</c:v>
                </c:pt>
                <c:pt idx="839">
                  <c:v>83.899999999999508</c:v>
                </c:pt>
                <c:pt idx="840">
                  <c:v>83.999999999999503</c:v>
                </c:pt>
                <c:pt idx="841">
                  <c:v>84.099999999999497</c:v>
                </c:pt>
                <c:pt idx="842">
                  <c:v>84.199999999999491</c:v>
                </c:pt>
                <c:pt idx="843">
                  <c:v>84.299999999999486</c:v>
                </c:pt>
                <c:pt idx="844">
                  <c:v>84.39999999999948</c:v>
                </c:pt>
                <c:pt idx="845">
                  <c:v>84.499999999999474</c:v>
                </c:pt>
                <c:pt idx="846">
                  <c:v>84.599999999999469</c:v>
                </c:pt>
                <c:pt idx="847">
                  <c:v>84.699999999999463</c:v>
                </c:pt>
                <c:pt idx="848">
                  <c:v>84.799999999999457</c:v>
                </c:pt>
                <c:pt idx="849">
                  <c:v>84.899999999999451</c:v>
                </c:pt>
                <c:pt idx="850">
                  <c:v>84.999999999999446</c:v>
                </c:pt>
                <c:pt idx="851">
                  <c:v>85.09999999999944</c:v>
                </c:pt>
                <c:pt idx="852">
                  <c:v>85.199999999999434</c:v>
                </c:pt>
                <c:pt idx="853">
                  <c:v>85.299999999999429</c:v>
                </c:pt>
                <c:pt idx="854">
                  <c:v>85.399999999999423</c:v>
                </c:pt>
                <c:pt idx="855">
                  <c:v>85.499999999999417</c:v>
                </c:pt>
                <c:pt idx="856">
                  <c:v>85.599999999999412</c:v>
                </c:pt>
                <c:pt idx="857">
                  <c:v>85.699999999999406</c:v>
                </c:pt>
                <c:pt idx="858">
                  <c:v>85.7999999999994</c:v>
                </c:pt>
                <c:pt idx="859">
                  <c:v>85.899999999999395</c:v>
                </c:pt>
                <c:pt idx="860">
                  <c:v>85.999999999999389</c:v>
                </c:pt>
                <c:pt idx="861">
                  <c:v>86.099999999999383</c:v>
                </c:pt>
                <c:pt idx="862">
                  <c:v>86.199999999999378</c:v>
                </c:pt>
                <c:pt idx="863">
                  <c:v>86.299999999999372</c:v>
                </c:pt>
                <c:pt idx="864">
                  <c:v>86.399999999999366</c:v>
                </c:pt>
                <c:pt idx="865">
                  <c:v>86.499999999999361</c:v>
                </c:pt>
                <c:pt idx="866">
                  <c:v>86.599999999999355</c:v>
                </c:pt>
                <c:pt idx="867">
                  <c:v>86.699999999999349</c:v>
                </c:pt>
                <c:pt idx="868">
                  <c:v>86.799999999999343</c:v>
                </c:pt>
                <c:pt idx="869">
                  <c:v>86.899999999999338</c:v>
                </c:pt>
                <c:pt idx="870">
                  <c:v>86.999999999999332</c:v>
                </c:pt>
                <c:pt idx="871">
                  <c:v>87.099999999999326</c:v>
                </c:pt>
                <c:pt idx="872">
                  <c:v>87.199999999999321</c:v>
                </c:pt>
                <c:pt idx="873">
                  <c:v>87.299999999999315</c:v>
                </c:pt>
                <c:pt idx="874">
                  <c:v>87.399999999999309</c:v>
                </c:pt>
                <c:pt idx="875">
                  <c:v>87.499999999999304</c:v>
                </c:pt>
                <c:pt idx="876">
                  <c:v>87.599999999999298</c:v>
                </c:pt>
                <c:pt idx="877">
                  <c:v>87.699999999999292</c:v>
                </c:pt>
                <c:pt idx="878">
                  <c:v>87.799999999999287</c:v>
                </c:pt>
                <c:pt idx="879">
                  <c:v>87.899999999999281</c:v>
                </c:pt>
                <c:pt idx="880">
                  <c:v>87.999999999999275</c:v>
                </c:pt>
                <c:pt idx="881">
                  <c:v>88.09999999999927</c:v>
                </c:pt>
                <c:pt idx="882">
                  <c:v>88.199999999999264</c:v>
                </c:pt>
                <c:pt idx="883">
                  <c:v>88.299999999999258</c:v>
                </c:pt>
                <c:pt idx="884">
                  <c:v>88.399999999999253</c:v>
                </c:pt>
                <c:pt idx="885">
                  <c:v>88.499999999999247</c:v>
                </c:pt>
                <c:pt idx="886">
                  <c:v>88.599999999999241</c:v>
                </c:pt>
                <c:pt idx="887">
                  <c:v>88.699999999999235</c:v>
                </c:pt>
                <c:pt idx="888">
                  <c:v>88.79999999999923</c:v>
                </c:pt>
                <c:pt idx="889">
                  <c:v>88.899999999999224</c:v>
                </c:pt>
                <c:pt idx="890">
                  <c:v>88.999999999999218</c:v>
                </c:pt>
                <c:pt idx="891">
                  <c:v>89.099999999999213</c:v>
                </c:pt>
                <c:pt idx="892">
                  <c:v>89.199999999999207</c:v>
                </c:pt>
                <c:pt idx="893">
                  <c:v>89.299999999999201</c:v>
                </c:pt>
                <c:pt idx="894">
                  <c:v>89.399999999999196</c:v>
                </c:pt>
                <c:pt idx="895">
                  <c:v>89.49999999999919</c:v>
                </c:pt>
                <c:pt idx="896">
                  <c:v>89.599999999999184</c:v>
                </c:pt>
                <c:pt idx="897">
                  <c:v>89.699999999999179</c:v>
                </c:pt>
                <c:pt idx="898">
                  <c:v>89.799999999999173</c:v>
                </c:pt>
                <c:pt idx="899">
                  <c:v>89.899999999999167</c:v>
                </c:pt>
                <c:pt idx="900">
                  <c:v>89.999999999999162</c:v>
                </c:pt>
                <c:pt idx="901">
                  <c:v>90.099999999999156</c:v>
                </c:pt>
                <c:pt idx="902">
                  <c:v>90.19999999999915</c:v>
                </c:pt>
                <c:pt idx="903">
                  <c:v>90.299999999999145</c:v>
                </c:pt>
                <c:pt idx="904">
                  <c:v>90.399999999999139</c:v>
                </c:pt>
                <c:pt idx="905">
                  <c:v>90.499999999999133</c:v>
                </c:pt>
                <c:pt idx="906">
                  <c:v>90.599999999999127</c:v>
                </c:pt>
                <c:pt idx="907">
                  <c:v>90.699999999999122</c:v>
                </c:pt>
                <c:pt idx="908">
                  <c:v>90.799999999999116</c:v>
                </c:pt>
                <c:pt idx="909">
                  <c:v>90.89999999999911</c:v>
                </c:pt>
                <c:pt idx="910">
                  <c:v>90.999999999999105</c:v>
                </c:pt>
                <c:pt idx="911">
                  <c:v>91.099999999999099</c:v>
                </c:pt>
                <c:pt idx="912">
                  <c:v>91.199999999999093</c:v>
                </c:pt>
                <c:pt idx="913">
                  <c:v>91.299999999999088</c:v>
                </c:pt>
                <c:pt idx="914">
                  <c:v>91.399999999999082</c:v>
                </c:pt>
                <c:pt idx="915">
                  <c:v>91.499999999999076</c:v>
                </c:pt>
                <c:pt idx="916">
                  <c:v>91.599999999999071</c:v>
                </c:pt>
                <c:pt idx="917">
                  <c:v>91.699999999999065</c:v>
                </c:pt>
                <c:pt idx="918">
                  <c:v>91.799999999999059</c:v>
                </c:pt>
                <c:pt idx="919">
                  <c:v>91.899999999999054</c:v>
                </c:pt>
                <c:pt idx="920">
                  <c:v>91.999999999999048</c:v>
                </c:pt>
                <c:pt idx="921">
                  <c:v>92.099999999999042</c:v>
                </c:pt>
                <c:pt idx="922">
                  <c:v>92.199999999999037</c:v>
                </c:pt>
                <c:pt idx="923">
                  <c:v>92.299999999999031</c:v>
                </c:pt>
                <c:pt idx="924">
                  <c:v>92.399999999999025</c:v>
                </c:pt>
                <c:pt idx="925">
                  <c:v>92.499999999999019</c:v>
                </c:pt>
                <c:pt idx="926">
                  <c:v>92.599999999999014</c:v>
                </c:pt>
                <c:pt idx="927">
                  <c:v>92.699999999999008</c:v>
                </c:pt>
                <c:pt idx="928">
                  <c:v>92.799999999999002</c:v>
                </c:pt>
                <c:pt idx="929">
                  <c:v>92.899999999998997</c:v>
                </c:pt>
                <c:pt idx="930">
                  <c:v>92.999999999998991</c:v>
                </c:pt>
                <c:pt idx="931">
                  <c:v>93.099999999998985</c:v>
                </c:pt>
                <c:pt idx="932">
                  <c:v>93.19999999999898</c:v>
                </c:pt>
                <c:pt idx="933">
                  <c:v>93.299999999998974</c:v>
                </c:pt>
                <c:pt idx="934">
                  <c:v>93.399999999998968</c:v>
                </c:pt>
                <c:pt idx="935">
                  <c:v>93.499999999998963</c:v>
                </c:pt>
                <c:pt idx="936">
                  <c:v>93.599999999998957</c:v>
                </c:pt>
                <c:pt idx="937">
                  <c:v>93.699999999998951</c:v>
                </c:pt>
                <c:pt idx="938">
                  <c:v>93.799999999998946</c:v>
                </c:pt>
                <c:pt idx="939">
                  <c:v>93.89999999999894</c:v>
                </c:pt>
                <c:pt idx="940">
                  <c:v>93.999999999998934</c:v>
                </c:pt>
                <c:pt idx="941">
                  <c:v>94.099999999998929</c:v>
                </c:pt>
                <c:pt idx="942">
                  <c:v>94.199999999998923</c:v>
                </c:pt>
                <c:pt idx="943">
                  <c:v>94.299999999998917</c:v>
                </c:pt>
                <c:pt idx="944">
                  <c:v>94.399999999998911</c:v>
                </c:pt>
                <c:pt idx="945">
                  <c:v>94.499999999998906</c:v>
                </c:pt>
                <c:pt idx="946">
                  <c:v>94.5999999999989</c:v>
                </c:pt>
                <c:pt idx="947">
                  <c:v>94.699999999998894</c:v>
                </c:pt>
                <c:pt idx="948">
                  <c:v>94.799999999998889</c:v>
                </c:pt>
                <c:pt idx="949">
                  <c:v>94.899999999998883</c:v>
                </c:pt>
                <c:pt idx="950">
                  <c:v>94.999999999998877</c:v>
                </c:pt>
                <c:pt idx="951">
                  <c:v>95.099999999998872</c:v>
                </c:pt>
                <c:pt idx="952">
                  <c:v>95.199999999998866</c:v>
                </c:pt>
                <c:pt idx="953">
                  <c:v>95.29999999999886</c:v>
                </c:pt>
                <c:pt idx="954">
                  <c:v>95.399999999998855</c:v>
                </c:pt>
                <c:pt idx="955">
                  <c:v>95.499999999998849</c:v>
                </c:pt>
                <c:pt idx="956">
                  <c:v>95.599999999998843</c:v>
                </c:pt>
                <c:pt idx="957">
                  <c:v>95.699999999998838</c:v>
                </c:pt>
                <c:pt idx="958">
                  <c:v>95.799999999998832</c:v>
                </c:pt>
                <c:pt idx="959">
                  <c:v>95.899999999998826</c:v>
                </c:pt>
                <c:pt idx="960">
                  <c:v>95.99999999999882</c:v>
                </c:pt>
                <c:pt idx="961">
                  <c:v>96.099999999998815</c:v>
                </c:pt>
                <c:pt idx="962">
                  <c:v>96.199999999998809</c:v>
                </c:pt>
                <c:pt idx="963">
                  <c:v>96.299999999998803</c:v>
                </c:pt>
                <c:pt idx="964">
                  <c:v>96.399999999998798</c:v>
                </c:pt>
                <c:pt idx="965">
                  <c:v>96.499999999998792</c:v>
                </c:pt>
                <c:pt idx="966">
                  <c:v>96.599999999998786</c:v>
                </c:pt>
                <c:pt idx="967">
                  <c:v>96.699999999998781</c:v>
                </c:pt>
                <c:pt idx="968">
                  <c:v>96.799999999998775</c:v>
                </c:pt>
                <c:pt idx="969">
                  <c:v>96.899999999998769</c:v>
                </c:pt>
                <c:pt idx="970">
                  <c:v>96.999999999998764</c:v>
                </c:pt>
                <c:pt idx="971">
                  <c:v>97.099999999998758</c:v>
                </c:pt>
                <c:pt idx="972">
                  <c:v>97.199999999998752</c:v>
                </c:pt>
                <c:pt idx="973">
                  <c:v>97.299999999998747</c:v>
                </c:pt>
                <c:pt idx="974">
                  <c:v>97.399999999998741</c:v>
                </c:pt>
                <c:pt idx="975">
                  <c:v>97.499999999998735</c:v>
                </c:pt>
                <c:pt idx="976">
                  <c:v>97.59999999999873</c:v>
                </c:pt>
                <c:pt idx="977">
                  <c:v>97.699999999998724</c:v>
                </c:pt>
                <c:pt idx="978">
                  <c:v>97.799999999998718</c:v>
                </c:pt>
                <c:pt idx="979">
                  <c:v>97.899999999998712</c:v>
                </c:pt>
                <c:pt idx="980">
                  <c:v>97.999999999998707</c:v>
                </c:pt>
                <c:pt idx="981">
                  <c:v>98.099999999998701</c:v>
                </c:pt>
                <c:pt idx="982">
                  <c:v>98.199999999998695</c:v>
                </c:pt>
                <c:pt idx="983">
                  <c:v>98.29999999999869</c:v>
                </c:pt>
                <c:pt idx="984">
                  <c:v>98.399999999998684</c:v>
                </c:pt>
                <c:pt idx="985">
                  <c:v>98.499999999998678</c:v>
                </c:pt>
                <c:pt idx="986">
                  <c:v>98.599999999998673</c:v>
                </c:pt>
                <c:pt idx="987">
                  <c:v>98.699999999998667</c:v>
                </c:pt>
                <c:pt idx="988">
                  <c:v>98.799999999998661</c:v>
                </c:pt>
                <c:pt idx="989">
                  <c:v>98.899999999998656</c:v>
                </c:pt>
                <c:pt idx="990">
                  <c:v>98.99999999999865</c:v>
                </c:pt>
                <c:pt idx="991">
                  <c:v>99.099999999998644</c:v>
                </c:pt>
                <c:pt idx="992">
                  <c:v>99.199999999998639</c:v>
                </c:pt>
                <c:pt idx="993">
                  <c:v>99.299999999998633</c:v>
                </c:pt>
                <c:pt idx="994">
                  <c:v>99.399999999998627</c:v>
                </c:pt>
                <c:pt idx="995">
                  <c:v>99.499999999998622</c:v>
                </c:pt>
                <c:pt idx="996">
                  <c:v>99.599999999998616</c:v>
                </c:pt>
                <c:pt idx="997">
                  <c:v>99.69999999999861</c:v>
                </c:pt>
                <c:pt idx="998">
                  <c:v>99.799999999998604</c:v>
                </c:pt>
                <c:pt idx="999">
                  <c:v>99.899999999998599</c:v>
                </c:pt>
                <c:pt idx="1000">
                  <c:v>99.999999999998593</c:v>
                </c:pt>
                <c:pt idx="1001">
                  <c:v>100.09999999999859</c:v>
                </c:pt>
                <c:pt idx="1002">
                  <c:v>100.19999999999858</c:v>
                </c:pt>
                <c:pt idx="1003">
                  <c:v>100.29999999999858</c:v>
                </c:pt>
                <c:pt idx="1004">
                  <c:v>100.39999999999857</c:v>
                </c:pt>
                <c:pt idx="1005">
                  <c:v>100.49999999999856</c:v>
                </c:pt>
                <c:pt idx="1006">
                  <c:v>100.59999999999856</c:v>
                </c:pt>
                <c:pt idx="1007">
                  <c:v>100.69999999999855</c:v>
                </c:pt>
                <c:pt idx="1008">
                  <c:v>100.79999999999855</c:v>
                </c:pt>
                <c:pt idx="1009">
                  <c:v>100.89999999999854</c:v>
                </c:pt>
                <c:pt idx="1010">
                  <c:v>100.99999999999854</c:v>
                </c:pt>
                <c:pt idx="1011">
                  <c:v>101.09999999999853</c:v>
                </c:pt>
                <c:pt idx="1012">
                  <c:v>101.19999999999852</c:v>
                </c:pt>
                <c:pt idx="1013">
                  <c:v>101.29999999999852</c:v>
                </c:pt>
                <c:pt idx="1014">
                  <c:v>101.39999999999851</c:v>
                </c:pt>
                <c:pt idx="1015">
                  <c:v>101.49999999999851</c:v>
                </c:pt>
                <c:pt idx="1016">
                  <c:v>101.5999999999985</c:v>
                </c:pt>
                <c:pt idx="1017">
                  <c:v>101.6999999999985</c:v>
                </c:pt>
                <c:pt idx="1018">
                  <c:v>101.79999999999849</c:v>
                </c:pt>
                <c:pt idx="1019">
                  <c:v>101.89999999999849</c:v>
                </c:pt>
                <c:pt idx="1020">
                  <c:v>101.99999999999848</c:v>
                </c:pt>
                <c:pt idx="1021">
                  <c:v>102.09999999999847</c:v>
                </c:pt>
                <c:pt idx="1022">
                  <c:v>102.19999999999847</c:v>
                </c:pt>
                <c:pt idx="1023">
                  <c:v>102.29999999999846</c:v>
                </c:pt>
                <c:pt idx="1024">
                  <c:v>102.39999999999846</c:v>
                </c:pt>
                <c:pt idx="1025">
                  <c:v>102.49999999999845</c:v>
                </c:pt>
                <c:pt idx="1026">
                  <c:v>102.59999999999845</c:v>
                </c:pt>
                <c:pt idx="1027">
                  <c:v>102.69999999999844</c:v>
                </c:pt>
                <c:pt idx="1028">
                  <c:v>102.79999999999843</c:v>
                </c:pt>
                <c:pt idx="1029">
                  <c:v>102.89999999999843</c:v>
                </c:pt>
                <c:pt idx="1030">
                  <c:v>102.99999999999842</c:v>
                </c:pt>
                <c:pt idx="1031">
                  <c:v>103.09999999999842</c:v>
                </c:pt>
                <c:pt idx="1032">
                  <c:v>103.19999999999841</c:v>
                </c:pt>
                <c:pt idx="1033">
                  <c:v>103.29999999999841</c:v>
                </c:pt>
                <c:pt idx="1034">
                  <c:v>103.3999999999984</c:v>
                </c:pt>
                <c:pt idx="1035">
                  <c:v>103.49999999999839</c:v>
                </c:pt>
                <c:pt idx="1036">
                  <c:v>103.59999999999839</c:v>
                </c:pt>
                <c:pt idx="1037">
                  <c:v>103.69999999999838</c:v>
                </c:pt>
                <c:pt idx="1038">
                  <c:v>103.79999999999838</c:v>
                </c:pt>
                <c:pt idx="1039">
                  <c:v>103.89999999999837</c:v>
                </c:pt>
                <c:pt idx="1040">
                  <c:v>103.99999999999837</c:v>
                </c:pt>
                <c:pt idx="1041">
                  <c:v>104.09999999999836</c:v>
                </c:pt>
                <c:pt idx="1042">
                  <c:v>104.19999999999835</c:v>
                </c:pt>
                <c:pt idx="1043">
                  <c:v>104.29999999999835</c:v>
                </c:pt>
                <c:pt idx="1044">
                  <c:v>104.39999999999834</c:v>
                </c:pt>
                <c:pt idx="1045">
                  <c:v>104.49999999999834</c:v>
                </c:pt>
                <c:pt idx="1046">
                  <c:v>104.59999999999833</c:v>
                </c:pt>
                <c:pt idx="1047">
                  <c:v>104.69999999999833</c:v>
                </c:pt>
                <c:pt idx="1048">
                  <c:v>104.79999999999832</c:v>
                </c:pt>
                <c:pt idx="1049">
                  <c:v>104.89999999999831</c:v>
                </c:pt>
                <c:pt idx="1050">
                  <c:v>104.99999999999831</c:v>
                </c:pt>
                <c:pt idx="1051">
                  <c:v>105.0999999999983</c:v>
                </c:pt>
                <c:pt idx="1052">
                  <c:v>105.1999999999983</c:v>
                </c:pt>
                <c:pt idx="1053">
                  <c:v>105.29999999999829</c:v>
                </c:pt>
                <c:pt idx="1054">
                  <c:v>105.39999999999829</c:v>
                </c:pt>
                <c:pt idx="1055">
                  <c:v>105.49999999999828</c:v>
                </c:pt>
                <c:pt idx="1056">
                  <c:v>105.59999999999827</c:v>
                </c:pt>
                <c:pt idx="1057">
                  <c:v>105.69999999999827</c:v>
                </c:pt>
                <c:pt idx="1058">
                  <c:v>105.79999999999826</c:v>
                </c:pt>
                <c:pt idx="1059">
                  <c:v>105.89999999999826</c:v>
                </c:pt>
                <c:pt idx="1060">
                  <c:v>105.99999999999825</c:v>
                </c:pt>
                <c:pt idx="1061">
                  <c:v>106.09999999999825</c:v>
                </c:pt>
                <c:pt idx="1062">
                  <c:v>106.19999999999824</c:v>
                </c:pt>
                <c:pt idx="1063">
                  <c:v>106.29999999999824</c:v>
                </c:pt>
                <c:pt idx="1064">
                  <c:v>106.39999999999823</c:v>
                </c:pt>
                <c:pt idx="1065">
                  <c:v>106.49999999999822</c:v>
                </c:pt>
                <c:pt idx="1066">
                  <c:v>106.59999999999822</c:v>
                </c:pt>
                <c:pt idx="1067">
                  <c:v>106.69999999999821</c:v>
                </c:pt>
                <c:pt idx="1068">
                  <c:v>106.79999999999821</c:v>
                </c:pt>
                <c:pt idx="1069">
                  <c:v>106.8999999999982</c:v>
                </c:pt>
                <c:pt idx="1070">
                  <c:v>106.9999999999982</c:v>
                </c:pt>
                <c:pt idx="1071">
                  <c:v>107.09999999999819</c:v>
                </c:pt>
                <c:pt idx="1072">
                  <c:v>107.19999999999818</c:v>
                </c:pt>
                <c:pt idx="1073">
                  <c:v>107.29999999999818</c:v>
                </c:pt>
                <c:pt idx="1074">
                  <c:v>107.39999999999817</c:v>
                </c:pt>
                <c:pt idx="1075">
                  <c:v>107.49999999999817</c:v>
                </c:pt>
                <c:pt idx="1076">
                  <c:v>107.59999999999816</c:v>
                </c:pt>
                <c:pt idx="1077">
                  <c:v>107.69999999999816</c:v>
                </c:pt>
                <c:pt idx="1078">
                  <c:v>107.79999999999815</c:v>
                </c:pt>
                <c:pt idx="1079">
                  <c:v>107.89999999999814</c:v>
                </c:pt>
                <c:pt idx="1080">
                  <c:v>107.99999999999814</c:v>
                </c:pt>
                <c:pt idx="1081">
                  <c:v>108.09999999999813</c:v>
                </c:pt>
                <c:pt idx="1082">
                  <c:v>108.19999999999813</c:v>
                </c:pt>
                <c:pt idx="1083">
                  <c:v>108.29999999999812</c:v>
                </c:pt>
                <c:pt idx="1084">
                  <c:v>108.39999999999812</c:v>
                </c:pt>
                <c:pt idx="1085">
                  <c:v>108.49999999999811</c:v>
                </c:pt>
                <c:pt idx="1086">
                  <c:v>108.5999999999981</c:v>
                </c:pt>
                <c:pt idx="1087">
                  <c:v>108.6999999999981</c:v>
                </c:pt>
                <c:pt idx="1088">
                  <c:v>108.79999999999809</c:v>
                </c:pt>
                <c:pt idx="1089">
                  <c:v>108.89999999999809</c:v>
                </c:pt>
                <c:pt idx="1090">
                  <c:v>108.99999999999808</c:v>
                </c:pt>
                <c:pt idx="1091">
                  <c:v>109.09999999999808</c:v>
                </c:pt>
                <c:pt idx="1092">
                  <c:v>109.19999999999807</c:v>
                </c:pt>
                <c:pt idx="1093">
                  <c:v>109.29999999999806</c:v>
                </c:pt>
                <c:pt idx="1094">
                  <c:v>109.39999999999806</c:v>
                </c:pt>
                <c:pt idx="1095">
                  <c:v>109.49999999999805</c:v>
                </c:pt>
                <c:pt idx="1096">
                  <c:v>109.59999999999805</c:v>
                </c:pt>
                <c:pt idx="1097">
                  <c:v>109.69999999999804</c:v>
                </c:pt>
                <c:pt idx="1098">
                  <c:v>109.79999999999804</c:v>
                </c:pt>
                <c:pt idx="1099">
                  <c:v>109.89999999999803</c:v>
                </c:pt>
                <c:pt idx="1100">
                  <c:v>109.99999999999802</c:v>
                </c:pt>
                <c:pt idx="1101">
                  <c:v>110.09999999999802</c:v>
                </c:pt>
                <c:pt idx="1102">
                  <c:v>110.19999999999801</c:v>
                </c:pt>
                <c:pt idx="1103">
                  <c:v>110.29999999999801</c:v>
                </c:pt>
                <c:pt idx="1104">
                  <c:v>110.399999999998</c:v>
                </c:pt>
                <c:pt idx="1105">
                  <c:v>110.499999999998</c:v>
                </c:pt>
                <c:pt idx="1106">
                  <c:v>110.59999999999799</c:v>
                </c:pt>
                <c:pt idx="1107">
                  <c:v>110.69999999999798</c:v>
                </c:pt>
                <c:pt idx="1108">
                  <c:v>110.79999999999798</c:v>
                </c:pt>
                <c:pt idx="1109">
                  <c:v>110.89999999999797</c:v>
                </c:pt>
                <c:pt idx="1110">
                  <c:v>110.99999999999797</c:v>
                </c:pt>
                <c:pt idx="1111">
                  <c:v>111.09999999999796</c:v>
                </c:pt>
                <c:pt idx="1112">
                  <c:v>111.19999999999796</c:v>
                </c:pt>
                <c:pt idx="1113">
                  <c:v>111.29999999999795</c:v>
                </c:pt>
                <c:pt idx="1114">
                  <c:v>111.39999999999795</c:v>
                </c:pt>
                <c:pt idx="1115">
                  <c:v>111.49999999999794</c:v>
                </c:pt>
                <c:pt idx="1116">
                  <c:v>111.59999999999793</c:v>
                </c:pt>
                <c:pt idx="1117">
                  <c:v>111.69999999999793</c:v>
                </c:pt>
                <c:pt idx="1118">
                  <c:v>111.79999999999792</c:v>
                </c:pt>
                <c:pt idx="1119">
                  <c:v>111.89999999999792</c:v>
                </c:pt>
                <c:pt idx="1120">
                  <c:v>111.99999999999791</c:v>
                </c:pt>
                <c:pt idx="1121">
                  <c:v>112.09999999999791</c:v>
                </c:pt>
                <c:pt idx="1122">
                  <c:v>112.1999999999979</c:v>
                </c:pt>
                <c:pt idx="1123">
                  <c:v>112.29999999999789</c:v>
                </c:pt>
                <c:pt idx="1124">
                  <c:v>112.39999999999789</c:v>
                </c:pt>
                <c:pt idx="1125">
                  <c:v>112.49999999999788</c:v>
                </c:pt>
                <c:pt idx="1126">
                  <c:v>112.59999999999788</c:v>
                </c:pt>
                <c:pt idx="1127">
                  <c:v>112.69999999999787</c:v>
                </c:pt>
                <c:pt idx="1128">
                  <c:v>112.79999999999787</c:v>
                </c:pt>
                <c:pt idx="1129">
                  <c:v>112.89999999999786</c:v>
                </c:pt>
                <c:pt idx="1130">
                  <c:v>112.99999999999785</c:v>
                </c:pt>
                <c:pt idx="1131">
                  <c:v>113.09999999999785</c:v>
                </c:pt>
                <c:pt idx="1132">
                  <c:v>113.19999999999784</c:v>
                </c:pt>
                <c:pt idx="1133">
                  <c:v>113.29999999999784</c:v>
                </c:pt>
                <c:pt idx="1134">
                  <c:v>113.39999999999783</c:v>
                </c:pt>
                <c:pt idx="1135">
                  <c:v>113.49999999999783</c:v>
                </c:pt>
                <c:pt idx="1136">
                  <c:v>113.59999999999782</c:v>
                </c:pt>
                <c:pt idx="1137">
                  <c:v>113.69999999999781</c:v>
                </c:pt>
                <c:pt idx="1138">
                  <c:v>113.79999999999781</c:v>
                </c:pt>
                <c:pt idx="1139">
                  <c:v>113.8999999999978</c:v>
                </c:pt>
                <c:pt idx="1140">
                  <c:v>113.9999999999978</c:v>
                </c:pt>
                <c:pt idx="1141">
                  <c:v>114.09999999999779</c:v>
                </c:pt>
                <c:pt idx="1142">
                  <c:v>114.19999999999779</c:v>
                </c:pt>
                <c:pt idx="1143">
                  <c:v>114.29999999999778</c:v>
                </c:pt>
                <c:pt idx="1144">
                  <c:v>114.39999999999777</c:v>
                </c:pt>
                <c:pt idx="1145">
                  <c:v>114.49999999999777</c:v>
                </c:pt>
                <c:pt idx="1146">
                  <c:v>114.59999999999776</c:v>
                </c:pt>
                <c:pt idx="1147">
                  <c:v>114.69999999999776</c:v>
                </c:pt>
                <c:pt idx="1148">
                  <c:v>114.79999999999775</c:v>
                </c:pt>
                <c:pt idx="1149">
                  <c:v>114.89999999999775</c:v>
                </c:pt>
                <c:pt idx="1150">
                  <c:v>114.99999999999774</c:v>
                </c:pt>
                <c:pt idx="1151">
                  <c:v>115.09999999999773</c:v>
                </c:pt>
                <c:pt idx="1152">
                  <c:v>115.19999999999773</c:v>
                </c:pt>
                <c:pt idx="1153">
                  <c:v>115.29999999999772</c:v>
                </c:pt>
                <c:pt idx="1154">
                  <c:v>115.39999999999772</c:v>
                </c:pt>
                <c:pt idx="1155">
                  <c:v>115.49999999999771</c:v>
                </c:pt>
                <c:pt idx="1156">
                  <c:v>115.59999999999771</c:v>
                </c:pt>
                <c:pt idx="1157">
                  <c:v>115.6999999999977</c:v>
                </c:pt>
                <c:pt idx="1158">
                  <c:v>115.79999999999769</c:v>
                </c:pt>
                <c:pt idx="1159">
                  <c:v>115.89999999999769</c:v>
                </c:pt>
                <c:pt idx="1160">
                  <c:v>115.99999999999768</c:v>
                </c:pt>
                <c:pt idx="1161">
                  <c:v>116.09999999999768</c:v>
                </c:pt>
                <c:pt idx="1162">
                  <c:v>116.19999999999767</c:v>
                </c:pt>
                <c:pt idx="1163">
                  <c:v>116.29999999999767</c:v>
                </c:pt>
                <c:pt idx="1164">
                  <c:v>116.39999999999766</c:v>
                </c:pt>
                <c:pt idx="1165">
                  <c:v>116.49999999999766</c:v>
                </c:pt>
                <c:pt idx="1166">
                  <c:v>116.59999999999765</c:v>
                </c:pt>
                <c:pt idx="1167">
                  <c:v>116.69999999999764</c:v>
                </c:pt>
                <c:pt idx="1168">
                  <c:v>116.79999999999764</c:v>
                </c:pt>
                <c:pt idx="1169">
                  <c:v>116.89999999999763</c:v>
                </c:pt>
                <c:pt idx="1170">
                  <c:v>116.99999999999763</c:v>
                </c:pt>
                <c:pt idx="1171">
                  <c:v>117.09999999999762</c:v>
                </c:pt>
                <c:pt idx="1172">
                  <c:v>117.19999999999762</c:v>
                </c:pt>
                <c:pt idx="1173">
                  <c:v>117.29999999999761</c:v>
                </c:pt>
                <c:pt idx="1174">
                  <c:v>117.3999999999976</c:v>
                </c:pt>
                <c:pt idx="1175">
                  <c:v>117.4999999999976</c:v>
                </c:pt>
                <c:pt idx="1176">
                  <c:v>117.59999999999759</c:v>
                </c:pt>
                <c:pt idx="1177">
                  <c:v>117.69999999999759</c:v>
                </c:pt>
                <c:pt idx="1178">
                  <c:v>117.79999999999758</c:v>
                </c:pt>
                <c:pt idx="1179">
                  <c:v>117.89999999999758</c:v>
                </c:pt>
                <c:pt idx="1180">
                  <c:v>117.99999999999757</c:v>
                </c:pt>
                <c:pt idx="1181">
                  <c:v>118.09999999999756</c:v>
                </c:pt>
                <c:pt idx="1182">
                  <c:v>118.19999999999756</c:v>
                </c:pt>
                <c:pt idx="1183">
                  <c:v>118.29999999999755</c:v>
                </c:pt>
                <c:pt idx="1184">
                  <c:v>118.39999999999755</c:v>
                </c:pt>
                <c:pt idx="1185">
                  <c:v>118.49999999999754</c:v>
                </c:pt>
                <c:pt idx="1186">
                  <c:v>118.59999999999754</c:v>
                </c:pt>
                <c:pt idx="1187">
                  <c:v>118.69999999999753</c:v>
                </c:pt>
                <c:pt idx="1188">
                  <c:v>118.79999999999752</c:v>
                </c:pt>
                <c:pt idx="1189">
                  <c:v>118.89999999999752</c:v>
                </c:pt>
                <c:pt idx="1190">
                  <c:v>118.99999999999751</c:v>
                </c:pt>
                <c:pt idx="1191">
                  <c:v>119.09999999999751</c:v>
                </c:pt>
                <c:pt idx="1192">
                  <c:v>119.1999999999975</c:v>
                </c:pt>
                <c:pt idx="1193">
                  <c:v>119.2999999999975</c:v>
                </c:pt>
                <c:pt idx="1194">
                  <c:v>119.39999999999749</c:v>
                </c:pt>
                <c:pt idx="1195">
                  <c:v>119.49999999999748</c:v>
                </c:pt>
                <c:pt idx="1196">
                  <c:v>119.59999999999748</c:v>
                </c:pt>
                <c:pt idx="1197">
                  <c:v>119.69999999999747</c:v>
                </c:pt>
                <c:pt idx="1198">
                  <c:v>119.79999999999747</c:v>
                </c:pt>
                <c:pt idx="1199">
                  <c:v>119.89999999999746</c:v>
                </c:pt>
                <c:pt idx="1200">
                  <c:v>119.99999999999746</c:v>
                </c:pt>
                <c:pt idx="1201">
                  <c:v>120.09999999999745</c:v>
                </c:pt>
                <c:pt idx="1202">
                  <c:v>120.19999999999744</c:v>
                </c:pt>
                <c:pt idx="1203">
                  <c:v>120.29999999999744</c:v>
                </c:pt>
                <c:pt idx="1204">
                  <c:v>120.39999999999743</c:v>
                </c:pt>
                <c:pt idx="1205">
                  <c:v>120.49999999999743</c:v>
                </c:pt>
                <c:pt idx="1206">
                  <c:v>120.59999999999742</c:v>
                </c:pt>
                <c:pt idx="1207">
                  <c:v>120.69999999999742</c:v>
                </c:pt>
                <c:pt idx="1208">
                  <c:v>120.79999999999741</c:v>
                </c:pt>
                <c:pt idx="1209">
                  <c:v>120.89999999999741</c:v>
                </c:pt>
                <c:pt idx="1210">
                  <c:v>120.9999999999974</c:v>
                </c:pt>
                <c:pt idx="1211">
                  <c:v>121.09999999999739</c:v>
                </c:pt>
                <c:pt idx="1212">
                  <c:v>121.19999999999739</c:v>
                </c:pt>
                <c:pt idx="1213">
                  <c:v>121.29999999999738</c:v>
                </c:pt>
                <c:pt idx="1214">
                  <c:v>121.39999999999738</c:v>
                </c:pt>
                <c:pt idx="1215">
                  <c:v>121.49999999999737</c:v>
                </c:pt>
                <c:pt idx="1216">
                  <c:v>121.59999999999737</c:v>
                </c:pt>
                <c:pt idx="1217">
                  <c:v>121.69999999999736</c:v>
                </c:pt>
                <c:pt idx="1218">
                  <c:v>121.79999999999735</c:v>
                </c:pt>
                <c:pt idx="1219">
                  <c:v>121.89999999999735</c:v>
                </c:pt>
                <c:pt idx="1220">
                  <c:v>121.99999999999734</c:v>
                </c:pt>
                <c:pt idx="1221">
                  <c:v>122.09999999999734</c:v>
                </c:pt>
                <c:pt idx="1222">
                  <c:v>122.19999999999733</c:v>
                </c:pt>
                <c:pt idx="1223">
                  <c:v>122.29999999999733</c:v>
                </c:pt>
                <c:pt idx="1224">
                  <c:v>122.39999999999732</c:v>
                </c:pt>
                <c:pt idx="1225">
                  <c:v>122.49999999999731</c:v>
                </c:pt>
                <c:pt idx="1226">
                  <c:v>122.59999999999731</c:v>
                </c:pt>
                <c:pt idx="1227">
                  <c:v>122.6999999999973</c:v>
                </c:pt>
                <c:pt idx="1228">
                  <c:v>122.7999999999973</c:v>
                </c:pt>
                <c:pt idx="1229">
                  <c:v>122.89999999999729</c:v>
                </c:pt>
                <c:pt idx="1230">
                  <c:v>122.99999999999729</c:v>
                </c:pt>
                <c:pt idx="1231">
                  <c:v>123.09999999999728</c:v>
                </c:pt>
                <c:pt idx="1232">
                  <c:v>123.19999999999727</c:v>
                </c:pt>
                <c:pt idx="1233">
                  <c:v>123.29999999999727</c:v>
                </c:pt>
                <c:pt idx="1234">
                  <c:v>123.39999999999726</c:v>
                </c:pt>
                <c:pt idx="1235">
                  <c:v>123.49999999999726</c:v>
                </c:pt>
                <c:pt idx="1236">
                  <c:v>123.59999999999725</c:v>
                </c:pt>
                <c:pt idx="1237">
                  <c:v>123.69999999999725</c:v>
                </c:pt>
                <c:pt idx="1238">
                  <c:v>123.79999999999724</c:v>
                </c:pt>
                <c:pt idx="1239">
                  <c:v>123.89999999999723</c:v>
                </c:pt>
                <c:pt idx="1240">
                  <c:v>123.99999999999723</c:v>
                </c:pt>
                <c:pt idx="1241">
                  <c:v>124.09999999999722</c:v>
                </c:pt>
                <c:pt idx="1242">
                  <c:v>124.19999999999722</c:v>
                </c:pt>
                <c:pt idx="1243">
                  <c:v>124.29999999999721</c:v>
                </c:pt>
                <c:pt idx="1244">
                  <c:v>124.39999999999721</c:v>
                </c:pt>
                <c:pt idx="1245">
                  <c:v>124.4999999999972</c:v>
                </c:pt>
                <c:pt idx="1246">
                  <c:v>124.59999999999719</c:v>
                </c:pt>
                <c:pt idx="1247">
                  <c:v>124.69999999999719</c:v>
                </c:pt>
                <c:pt idx="1248">
                  <c:v>124.79999999999718</c:v>
                </c:pt>
                <c:pt idx="1249">
                  <c:v>124.89999999999718</c:v>
                </c:pt>
                <c:pt idx="1250">
                  <c:v>124.99999999999717</c:v>
                </c:pt>
                <c:pt idx="1251">
                  <c:v>125.09999999999717</c:v>
                </c:pt>
                <c:pt idx="1252">
                  <c:v>125.19999999999716</c:v>
                </c:pt>
                <c:pt idx="1253">
                  <c:v>125.29999999999715</c:v>
                </c:pt>
                <c:pt idx="1254">
                  <c:v>125.39999999999715</c:v>
                </c:pt>
                <c:pt idx="1255">
                  <c:v>125.49999999999714</c:v>
                </c:pt>
                <c:pt idx="1256">
                  <c:v>125.59999999999714</c:v>
                </c:pt>
                <c:pt idx="1257">
                  <c:v>125.69999999999713</c:v>
                </c:pt>
                <c:pt idx="1258">
                  <c:v>125.79999999999713</c:v>
                </c:pt>
                <c:pt idx="1259">
                  <c:v>125.89999999999712</c:v>
                </c:pt>
                <c:pt idx="1260">
                  <c:v>125.99999999999712</c:v>
                </c:pt>
                <c:pt idx="1261">
                  <c:v>126.09999999999711</c:v>
                </c:pt>
                <c:pt idx="1262">
                  <c:v>126.1999999999971</c:v>
                </c:pt>
                <c:pt idx="1263">
                  <c:v>126.2999999999971</c:v>
                </c:pt>
                <c:pt idx="1264">
                  <c:v>126.39999999999709</c:v>
                </c:pt>
                <c:pt idx="1265">
                  <c:v>126.49999999999709</c:v>
                </c:pt>
                <c:pt idx="1266">
                  <c:v>126.59999999999708</c:v>
                </c:pt>
                <c:pt idx="1267">
                  <c:v>126.69999999999708</c:v>
                </c:pt>
                <c:pt idx="1268">
                  <c:v>126.79999999999707</c:v>
                </c:pt>
                <c:pt idx="1269">
                  <c:v>126.89999999999706</c:v>
                </c:pt>
                <c:pt idx="1270">
                  <c:v>126.99999999999706</c:v>
                </c:pt>
                <c:pt idx="1271">
                  <c:v>127.09999999999705</c:v>
                </c:pt>
                <c:pt idx="1272">
                  <c:v>127.19999999999705</c:v>
                </c:pt>
                <c:pt idx="1273">
                  <c:v>127.29999999999704</c:v>
                </c:pt>
                <c:pt idx="1274">
                  <c:v>127.39999999999704</c:v>
                </c:pt>
                <c:pt idx="1275">
                  <c:v>127.49999999999703</c:v>
                </c:pt>
                <c:pt idx="1276">
                  <c:v>127.59999999999702</c:v>
                </c:pt>
                <c:pt idx="1277">
                  <c:v>127.69999999999702</c:v>
                </c:pt>
                <c:pt idx="1278">
                  <c:v>127.79999999999701</c:v>
                </c:pt>
                <c:pt idx="1279">
                  <c:v>127.89999999999701</c:v>
                </c:pt>
                <c:pt idx="1280">
                  <c:v>127.999999999997</c:v>
                </c:pt>
                <c:pt idx="1281">
                  <c:v>128.09999999999701</c:v>
                </c:pt>
                <c:pt idx="1282">
                  <c:v>128.199999999997</c:v>
                </c:pt>
                <c:pt idx="1283">
                  <c:v>128.299999999997</c:v>
                </c:pt>
                <c:pt idx="1284">
                  <c:v>128.39999999999699</c:v>
                </c:pt>
                <c:pt idx="1285">
                  <c:v>128.49999999999699</c:v>
                </c:pt>
                <c:pt idx="1286">
                  <c:v>128.59999999999698</c:v>
                </c:pt>
                <c:pt idx="1287">
                  <c:v>128.69999999999698</c:v>
                </c:pt>
              </c:numCache>
            </c:numRef>
          </c:xVal>
          <c:yVal>
            <c:numRef>
              <c:f>helper!$AB$3:$AB$1290</c:f>
              <c:numCache>
                <c:formatCode>General</c:formatCode>
                <c:ptCount val="1288"/>
                <c:pt idx="0">
                  <c:v>1</c:v>
                </c:pt>
                <c:pt idx="1">
                  <c:v>0.99999558876084516</c:v>
                </c:pt>
                <c:pt idx="2">
                  <c:v>0.99998861520646787</c:v>
                </c:pt>
                <c:pt idx="3">
                  <c:v>0.99997823922680773</c:v>
                </c:pt>
                <c:pt idx="4">
                  <c:v>0.99996344253047209</c:v>
                </c:pt>
                <c:pt idx="5">
                  <c:v>0.99994300588376672</c:v>
                </c:pt>
                <c:pt idx="6">
                  <c:v>0.99991548547459641</c:v>
                </c:pt>
                <c:pt idx="7">
                  <c:v>0.99987918862584557</c:v>
                </c:pt>
                <c:pt idx="8">
                  <c:v>0.99983214911255058</c:v>
                </c:pt>
                <c:pt idx="9">
                  <c:v>0.99977210236466774</c:v>
                </c:pt>
                <c:pt idx="10">
                  <c:v>0.99969646086192121</c:v>
                </c:pt>
                <c:pt idx="11">
                  <c:v>0.99960229004852519</c:v>
                </c:pt>
                <c:pt idx="12">
                  <c:v>0.99948628511300086</c:v>
                </c:pt>
                <c:pt idx="13">
                  <c:v>0.99934474899136561</c:v>
                </c:pt>
                <c:pt idx="14">
                  <c:v>0.99917357196030432</c:v>
                </c:pt>
                <c:pt idx="15">
                  <c:v>0.99896821319016982</c:v>
                </c:pt>
                <c:pt idx="16">
                  <c:v>0.99872368462561112</c:v>
                </c:pt>
                <c:pt idx="17">
                  <c:v>0.99843453755410083</c:v>
                </c:pt>
                <c:pt idx="18">
                  <c:v>0.99809485220959515</c:v>
                </c:pt>
                <c:pt idx="19">
                  <c:v>0.99769823074003261</c:v>
                </c:pt>
                <c:pt idx="20">
                  <c:v>0.99723779384348232</c:v>
                </c:pt>
                <c:pt idx="21">
                  <c:v>0.99670618134871503</c:v>
                </c:pt>
                <c:pt idx="22">
                  <c:v>0.9960955569820984</c:v>
                </c:pt>
                <c:pt idx="23">
                  <c:v>0.99539761752438016</c:v>
                </c:pt>
                <c:pt idx="24">
                  <c:v>0.99460360651861901</c:v>
                </c:pt>
                <c:pt idx="25">
                  <c:v>0.99370433264474634</c:v>
                </c:pt>
                <c:pt idx="26">
                  <c:v>0.9926901928276235</c:v>
                </c:pt>
                <c:pt idx="27">
                  <c:v>0.99155120009461151</c:v>
                </c:pt>
                <c:pt idx="28">
                  <c:v>0.99027701614629571</c:v>
                </c:pt>
                <c:pt idx="29">
                  <c:v>0.98885698855079873</c:v>
                </c:pt>
                <c:pt idx="30">
                  <c:v>0.98728019241880505</c:v>
                </c:pt>
                <c:pt idx="31">
                  <c:v>0.98553547636373318</c:v>
                </c:pt>
                <c:pt idx="32">
                  <c:v>0.98361151250013934</c:v>
                </c:pt>
                <c:pt idx="33">
                  <c:v>0.9814968501841268</c:v>
                </c:pt>
                <c:pt idx="34">
                  <c:v>0.97917997315293126</c:v>
                </c:pt>
                <c:pt idx="35">
                  <c:v>0.97664935967757471</c:v>
                </c:pt>
                <c:pt idx="36">
                  <c:v>0.97389354530312344</c:v>
                </c:pt>
                <c:pt idx="37">
                  <c:v>0.97090118771614353</c:v>
                </c:pt>
                <c:pt idx="38">
                  <c:v>0.96766113324889391</c:v>
                </c:pt>
                <c:pt idx="39">
                  <c:v>0.96416248450500741</c:v>
                </c:pt>
                <c:pt idx="40">
                  <c:v>0.96039466857217648</c:v>
                </c:pt>
                <c:pt idx="41">
                  <c:v>0.95634750527394197</c:v>
                </c:pt>
                <c:pt idx="42">
                  <c:v>0.95201127490518067</c:v>
                </c:pt>
                <c:pt idx="43">
                  <c:v>0.94737678489441446</c:v>
                </c:pt>
                <c:pt idx="44">
                  <c:v>0.94243543484055758</c:v>
                </c:pt>
                <c:pt idx="45">
                  <c:v>0.93717927938212031</c:v>
                </c:pt>
                <c:pt idx="46">
                  <c:v>0.9316010883729986</c:v>
                </c:pt>
                <c:pt idx="47">
                  <c:v>0.92569440386057855</c:v>
                </c:pt>
                <c:pt idx="48">
                  <c:v>0.91945359338864285</c:v>
                </c:pt>
                <c:pt idx="49">
                  <c:v>0.9128738991791332</c:v>
                </c:pt>
                <c:pt idx="50">
                  <c:v>0.90595148278275395</c:v>
                </c:pt>
                <c:pt idx="51">
                  <c:v>0.89868346482825712</c:v>
                </c:pt>
                <c:pt idx="52">
                  <c:v>0.89106795954347495</c:v>
                </c:pt>
                <c:pt idx="53">
                  <c:v>0.88310410376728199</c:v>
                </c:pt>
                <c:pt idx="54">
                  <c:v>0.87479208022005173</c:v>
                </c:pt>
                <c:pt idx="55">
                  <c:v>0.86613313485030252</c:v>
                </c:pt>
                <c:pt idx="56">
                  <c:v>0.85712958812647444</c:v>
                </c:pt>
                <c:pt idx="57">
                  <c:v>0.84778484019460509</c:v>
                </c:pt>
                <c:pt idx="58">
                  <c:v>0.83810336987446976</c:v>
                </c:pt>
                <c:pt idx="59">
                  <c:v>0.82809072751799429</c:v>
                </c:pt>
                <c:pt idx="60">
                  <c:v>0.8177535218038896</c:v>
                </c:pt>
                <c:pt idx="61">
                  <c:v>0.80709940059099283</c:v>
                </c:pt>
                <c:pt idx="62">
                  <c:v>0.79613702599927949</c:v>
                </c:pt>
                <c:pt idx="63">
                  <c:v>0.7848760439314757</c:v>
                </c:pt>
                <c:pt idx="64">
                  <c:v>0.77332704828929311</c:v>
                </c:pt>
                <c:pt idx="65">
                  <c:v>0.76150154017617111</c:v>
                </c:pt>
                <c:pt idx="66">
                  <c:v>0.74941188241275236</c:v>
                </c:pt>
                <c:pt idx="67">
                  <c:v>0.73707124972190607</c:v>
                </c:pt>
                <c:pt idx="68">
                  <c:v>0.72449357496674471</c:v>
                </c:pt>
                <c:pt idx="69">
                  <c:v>0.71169349184761721</c:v>
                </c:pt>
                <c:pt idx="70">
                  <c:v>0.69868627448242271</c:v>
                </c:pt>
                <c:pt idx="71">
                  <c:v>0.68548777430872376</c:v>
                </c:pt>
                <c:pt idx="72">
                  <c:v>0.67211435475605663</c:v>
                </c:pt>
                <c:pt idx="73">
                  <c:v>0.65858282414258174</c:v>
                </c:pt>
                <c:pt idx="74">
                  <c:v>0.64491036725192674</c:v>
                </c:pt>
                <c:pt idx="75">
                  <c:v>0.63111447604379212</c:v>
                </c:pt>
                <c:pt idx="76">
                  <c:v>0.61721287994591134</c:v>
                </c:pt>
                <c:pt idx="77">
                  <c:v>0.60322347616535943</c:v>
                </c:pt>
                <c:pt idx="78">
                  <c:v>0.58916426044430814</c:v>
                </c:pt>
                <c:pt idx="79">
                  <c:v>0.57505325866934887</c:v>
                </c:pt>
                <c:pt idx="80">
                  <c:v>0.56090845972472525</c:v>
                </c:pt>
                <c:pt idx="81">
                  <c:v>0.54674774995852982</c:v>
                </c:pt>
                <c:pt idx="82">
                  <c:v>0.5325888496074308</c:v>
                </c:pt>
                <c:pt idx="83">
                  <c:v>0.51844925150011112</c:v>
                </c:pt>
                <c:pt idx="84">
                  <c:v>0.5043461623326474</c:v>
                </c:pt>
                <c:pt idx="85">
                  <c:v>0.4902964467808224</c:v>
                </c:pt>
                <c:pt idx="86">
                  <c:v>0.47631657468519906</c:v>
                </c:pt>
                <c:pt idx="87">
                  <c:v>0.46242257151496619</c:v>
                </c:pt>
                <c:pt idx="88">
                  <c:v>0.4486299722863929</c:v>
                </c:pt>
                <c:pt idx="89">
                  <c:v>0.43495377908150346</c:v>
                </c:pt>
                <c:pt idx="90">
                  <c:v>0.42140842228255654</c:v>
                </c:pt>
                <c:pt idx="91">
                  <c:v>0.40800772560833581</c:v>
                </c:pt>
                <c:pt idx="92">
                  <c:v>0.39476487500939761</c:v>
                </c:pt>
                <c:pt idx="93">
                  <c:v>0.38169239145143424</c:v>
                </c:pt>
                <c:pt idx="94">
                  <c:v>0.36880210758905624</c:v>
                </c:pt>
                <c:pt idx="95">
                  <c:v>0.35610514830669798</c:v>
                </c:pt>
                <c:pt idx="96">
                  <c:v>0.34361191507917921</c:v>
                </c:pt>
                <c:pt idx="97">
                  <c:v>0.33133207408184129</c:v>
                </c:pt>
                <c:pt idx="98">
                  <c:v>0.31927454795922033</c:v>
                </c:pt>
                <c:pt idx="99">
                  <c:v>0.30744751114200336</c:v>
                </c:pt>
                <c:pt idx="100">
                  <c:v>0.29585838858460423</c:v>
                </c:pt>
                <c:pt idx="101">
                  <c:v>0.28451385778014071</c:v>
                </c:pt>
                <c:pt idx="102">
                  <c:v>0.27341985389591178</c:v>
                </c:pt>
                <c:pt idx="103">
                  <c:v>0.26258157786065073</c:v>
                </c:pt>
                <c:pt idx="104">
                  <c:v>0.25200350722489767</c:v>
                </c:pt>
                <c:pt idx="105">
                  <c:v>0.24168940960770749</c:v>
                </c:pt>
                <c:pt idx="106">
                  <c:v>0.23164235853659965</c:v>
                </c:pt>
                <c:pt idx="107">
                  <c:v>0.22186475148304555</c:v>
                </c:pt>
                <c:pt idx="108">
                  <c:v>0.21235832989288367</c:v>
                </c:pt>
                <c:pt idx="109">
                  <c:v>0.20312420100968506</c:v>
                </c:pt>
                <c:pt idx="110">
                  <c:v>0.19416286128926258</c:v>
                </c:pt>
                <c:pt idx="111">
                  <c:v>0.18547422120505319</c:v>
                </c:pt>
                <c:pt idx="112">
                  <c:v>0.17705763124696694</c:v>
                </c:pt>
                <c:pt idx="113">
                  <c:v>0.16891190892032573</c:v>
                </c:pt>
                <c:pt idx="114">
                  <c:v>0.1610353665566584</c:v>
                </c:pt>
                <c:pt idx="115">
                  <c:v>0.15342583975420063</c:v>
                </c:pt>
                <c:pt idx="116">
                  <c:v>0.14608071627293004</c:v>
                </c:pt>
                <c:pt idx="117">
                  <c:v>0.13899696521666752</c:v>
                </c:pt>
                <c:pt idx="118">
                  <c:v>0.13217116634313092</c:v>
                </c:pt>
                <c:pt idx="119">
                  <c:v>0.12559953935172355</c:v>
                </c:pt>
                <c:pt idx="120">
                  <c:v>0.1192779730081471</c:v>
                </c:pt>
                <c:pt idx="121">
                  <c:v>0.11320205397458377</c:v>
                </c:pt>
                <c:pt idx="122">
                  <c:v>0.10736709522406877</c:v>
                </c:pt>
                <c:pt idx="123">
                  <c:v>0.10176816392770308</c:v>
                </c:pt>
                <c:pt idx="124">
                  <c:v>9.6400108713435531E-2</c:v>
                </c:pt>
                <c:pt idx="125">
                  <c:v>9.1257586205208213E-2</c:v>
                </c:pt>
                <c:pt idx="126">
                  <c:v>8.6335086761229626E-2</c:v>
                </c:pt>
                <c:pt idx="127">
                  <c:v>8.1626959339943905E-2</c:v>
                </c:pt>
                <c:pt idx="128">
                  <c:v>7.712743543185982E-2</c:v>
                </c:pt>
                <c:pt idx="129">
                  <c:v>7.2830652004707438E-2</c:v>
                </c:pt>
                <c:pt idx="130">
                  <c:v>6.8730673418394145E-2</c:v>
                </c:pt>
                <c:pt idx="131">
                  <c:v>6.4821512274847823E-2</c:v>
                </c:pt>
                <c:pt idx="132">
                  <c:v>6.1097149176078988E-2</c:v>
                </c:pt>
                <c:pt idx="133">
                  <c:v>5.755155137158572E-2</c:v>
                </c:pt>
                <c:pt idx="134">
                  <c:v>5.4178690283588259E-2</c:v>
                </c:pt>
                <c:pt idx="135">
                  <c:v>5.0972557905461222E-2</c:v>
                </c:pt>
                <c:pt idx="136">
                  <c:v>4.7927182075136208E-2</c:v>
                </c:pt>
                <c:pt idx="137">
                  <c:v>4.5036640631167413E-2</c:v>
                </c:pt>
                <c:pt idx="138">
                  <c:v>4.229507446457087E-2</c:v>
                </c:pt>
                <c:pt idx="139">
                  <c:v>3.9696699484488007E-2</c:v>
                </c:pt>
                <c:pt idx="140">
                  <c:v>3.723581752016316E-2</c:v>
                </c:pt>
                <c:pt idx="141">
                  <c:v>3.4906826185697966E-2</c:v>
                </c:pt>
                <c:pt idx="142">
                  <c:v>3.2704227737539698E-2</c:v>
                </c:pt>
                <c:pt idx="143">
                  <c:v>3.0622636957709563E-2</c:v>
                </c:pt>
                <c:pt idx="144">
                  <c:v>2.8656788098381965E-2</c:v>
                </c:pt>
                <c:pt idx="145">
                  <c:v>2.6801540925612807E-2</c:v>
                </c:pt>
                <c:pt idx="146">
                  <c:v>2.5051885901801137E-2</c:v>
                </c:pt>
                <c:pt idx="147">
                  <c:v>2.3402948547876029E-2</c:v>
                </c:pt>
                <c:pt idx="148">
                  <c:v>2.1849993027249048E-2</c:v>
                </c:pt>
                <c:pt idx="149">
                  <c:v>2.0388424994288012E-2</c:v>
                </c:pt>
                <c:pt idx="150">
                  <c:v>1.9013793750472324E-2</c:v>
                </c:pt>
                <c:pt idx="151">
                  <c:v>1.7721793751505503E-2</c:v>
                </c:pt>
                <c:pt idx="152">
                  <c:v>1.650826550851368E-2</c:v>
                </c:pt>
                <c:pt idx="153">
                  <c:v>1.5369195926073368E-2</c:v>
                </c:pt>
                <c:pt idx="154">
                  <c:v>1.4300718119203366E-2</c:v>
                </c:pt>
                <c:pt idx="155">
                  <c:v>1.3299110750662993E-2</c:v>
                </c:pt>
                <c:pt idx="156">
                  <c:v>1.2360796928923385E-2</c:v>
                </c:pt>
                <c:pt idx="157">
                  <c:v>1.1482342706062404E-2</c:v>
                </c:pt>
                <c:pt idx="158">
                  <c:v>1.0660455213579598E-2</c:v>
                </c:pt>
                <c:pt idx="159">
                  <c:v>9.8919804727698769E-3</c:v>
                </c:pt>
                <c:pt idx="160">
                  <c:v>9.173900914839302E-3</c:v>
                </c:pt>
                <c:pt idx="161">
                  <c:v>8.5033326444220146E-3</c:v>
                </c:pt>
                <c:pt idx="162">
                  <c:v>7.8775224785721625E-3</c:v>
                </c:pt>
                <c:pt idx="163">
                  <c:v>7.2938447916776521E-3</c:v>
                </c:pt>
                <c:pt idx="164">
                  <c:v>6.7497981950898796E-3</c:v>
                </c:pt>
                <c:pt idx="165">
                  <c:v>6.2430020785923654E-3</c:v>
                </c:pt>
                <c:pt idx="166">
                  <c:v>5.7711930391598889E-3</c:v>
                </c:pt>
                <c:pt idx="167">
                  <c:v>5.3322212207954208E-3</c:v>
                </c:pt>
                <c:pt idx="168">
                  <c:v>4.9240465875844373E-3</c:v>
                </c:pt>
                <c:pt idx="169">
                  <c:v>4.5447351504869773E-3</c:v>
                </c:pt>
                <c:pt idx="170">
                  <c:v>4.1924551667999648E-3</c:v>
                </c:pt>
                <c:pt idx="171">
                  <c:v>3.8654733296780968E-3</c:v>
                </c:pt>
                <c:pt idx="172">
                  <c:v>3.562150963601322E-3</c:v>
                </c:pt>
                <c:pt idx="173">
                  <c:v>3.280940240229424E-3</c:v>
                </c:pt>
                <c:pt idx="174">
                  <c:v>3.0203804276923438E-3</c:v>
                </c:pt>
                <c:pt idx="175">
                  <c:v>2.7790941850303883E-3</c:v>
                </c:pt>
                <c:pt idx="176">
                  <c:v>2.5557839122270763E-3</c:v>
                </c:pt>
                <c:pt idx="177">
                  <c:v>2.3492281650671007E-3</c:v>
                </c:pt>
                <c:pt idx="178">
                  <c:v>2.1582781429082018E-3</c:v>
                </c:pt>
                <c:pt idx="179">
                  <c:v>1.9818542563750626E-3</c:v>
                </c:pt>
                <c:pt idx="180">
                  <c:v>1.8189427809694745E-3</c:v>
                </c:pt>
                <c:pt idx="181">
                  <c:v>1.6685926016415241E-3</c:v>
                </c:pt>
                <c:pt idx="182">
                  <c:v>1.5299120524813479E-3</c:v>
                </c:pt>
                <c:pt idx="183">
                  <c:v>1.4020658548692944E-3</c:v>
                </c:pt>
                <c:pt idx="184">
                  <c:v>1.2842721566624611E-3</c:v>
                </c:pt>
                <c:pt idx="185">
                  <c:v>1.1757996742960181E-3</c:v>
                </c:pt>
                <c:pt idx="186">
                  <c:v>1.0759649390364189E-3</c:v>
                </c:pt>
                <c:pt idx="187">
                  <c:v>9.8412964803890838E-4</c:v>
                </c:pt>
                <c:pt idx="188">
                  <c:v>8.9969812033083144E-4</c:v>
                </c:pt>
                <c:pt idx="189">
                  <c:v>8.2211485736353768E-4</c:v>
                </c:pt>
                <c:pt idx="190">
                  <c:v>7.5086220734576288E-4</c:v>
                </c:pt>
                <c:pt idx="191">
                  <c:v>6.8545813218870216E-4</c:v>
                </c:pt>
                <c:pt idx="192">
                  <c:v>6.254540755543436E-4</c:v>
                </c:pt>
                <c:pt idx="193">
                  <c:v>5.704329302017037E-4</c:v>
                </c:pt>
                <c:pt idx="194">
                  <c:v>5.2000710256779308E-4</c:v>
                </c:pt>
                <c:pt idx="195">
                  <c:v>4.7381667229880815E-4</c:v>
                </c:pt>
                <c:pt idx="196">
                  <c:v>4.3152764425985387E-4</c:v>
                </c:pt>
                <c:pt idx="197">
                  <c:v>3.9283029039568731E-4</c:v>
                </c:pt>
                <c:pt idx="198">
                  <c:v>3.5743757868845772E-4</c:v>
                </c:pt>
                <c:pt idx="199">
                  <c:v>3.2508368635860563E-4</c:v>
                </c:pt>
                <c:pt idx="200">
                  <c:v>2.9552259437987263E-4</c:v>
                </c:pt>
                <c:pt idx="201">
                  <c:v>2.6852676032651605E-4</c:v>
                </c:pt>
                <c:pt idx="202">
                  <c:v>2.4388586653826706E-4</c:v>
                </c:pt>
                <c:pt idx="203">
                  <c:v>2.2140564057437836E-4</c:v>
                </c:pt>
                <c:pt idx="204">
                  <c:v>2.0090674493033244E-4</c:v>
                </c:pt>
                <c:pt idx="205">
                  <c:v>1.8222373300766332E-4</c:v>
                </c:pt>
                <c:pt idx="206">
                  <c:v>1.6520406835729542E-4</c:v>
                </c:pt>
                <c:pt idx="207">
                  <c:v>1.4970720425812288E-4</c:v>
                </c:pt>
                <c:pt idx="208">
                  <c:v>1.3560372074385301E-4</c:v>
                </c:pt>
                <c:pt idx="209">
                  <c:v>1.2277451625107214E-4</c:v>
                </c:pt>
                <c:pt idx="210">
                  <c:v>1.1111005112868933E-4</c:v>
                </c:pt>
                <c:pt idx="211">
                  <c:v>1.0050964032235346E-4</c:v>
                </c:pt>
                <c:pt idx="212">
                  <c:v>9.088079262588097E-5</c:v>
                </c:pt>
                <c:pt idx="213">
                  <c:v>8.2138593974314414E-5</c:v>
                </c:pt>
                <c:pt idx="214">
                  <c:v>7.420513233899073E-5</c:v>
                </c:pt>
                <c:pt idx="215">
                  <c:v>6.7008961873115709E-5</c:v>
                </c:pt>
                <c:pt idx="216">
                  <c:v>6.0484604046097266E-5</c:v>
                </c:pt>
                <c:pt idx="217">
                  <c:v>5.4572083595598399E-5</c:v>
                </c:pt>
                <c:pt idx="218">
                  <c:v>4.9216497217349844E-5</c:v>
                </c:pt>
                <c:pt idx="219">
                  <c:v>4.4367613003656154E-5</c:v>
                </c:pt>
                <c:pt idx="220">
                  <c:v>3.9979498731805269E-5</c:v>
                </c:pt>
                <c:pt idx="221">
                  <c:v>3.6010177192794823E-5</c:v>
                </c:pt>
                <c:pt idx="222">
                  <c:v>3.2421306838602608E-5</c:v>
                </c:pt>
                <c:pt idx="223">
                  <c:v>2.9177886112318882E-5</c:v>
                </c:pt>
                <c:pt idx="224">
                  <c:v>2.6247979909557832E-5</c:v>
                </c:pt>
                <c:pt idx="225">
                  <c:v>2.3602466701495919E-5</c:v>
                </c:pt>
                <c:pt idx="226">
                  <c:v>2.121480492939838E-5</c:v>
                </c:pt>
                <c:pt idx="227">
                  <c:v>1.9060817357513978E-5</c:v>
                </c:pt>
                <c:pt idx="228">
                  <c:v>1.7118492145576073E-5</c:v>
                </c:pt>
                <c:pt idx="229">
                  <c:v>1.5367799473790481E-5</c:v>
                </c:pt>
                <c:pt idx="230">
                  <c:v>1.3790522622043906E-5</c:v>
                </c:pt>
                <c:pt idx="231">
                  <c:v>1.2370102471101459E-5</c:v>
                </c:pt>
                <c:pt idx="232">
                  <c:v>1.1091494456758235E-5</c:v>
                </c:pt>
                <c:pt idx="233">
                  <c:v>9.9410370682759781E-6</c:v>
                </c:pt>
                <c:pt idx="234">
                  <c:v>8.9063310399865344E-6</c:v>
                </c:pt>
                <c:pt idx="235">
                  <c:v>7.9761284397131442E-6</c:v>
                </c:pt>
                <c:pt idx="236">
                  <c:v>7.1402309096968837E-6</c:v>
                </c:pt>
                <c:pt idx="237">
                  <c:v>6.3893963650699704E-6</c:v>
                </c:pt>
                <c:pt idx="238">
                  <c:v>5.7152535016566546E-6</c:v>
                </c:pt>
                <c:pt idx="239">
                  <c:v>5.1102235090783152E-6</c:v>
                </c:pt>
                <c:pt idx="240">
                  <c:v>4.5674484268672489E-6</c:v>
                </c:pt>
                <c:pt idx="241">
                  <c:v>4.0807256206377742E-6</c:v>
                </c:pt>
                <c:pt idx="242">
                  <c:v>3.6444478924075057E-6</c:v>
                </c:pt>
                <c:pt idx="243">
                  <c:v>3.2535487739951083E-6</c:v>
                </c:pt>
                <c:pt idx="244">
                  <c:v>2.9034525851350286E-6</c:v>
                </c:pt>
                <c:pt idx="245">
                  <c:v>2.5900288686306273E-6</c:v>
                </c:pt>
                <c:pt idx="246">
                  <c:v>2.3095508436129439E-6</c:v>
                </c:pt>
                <c:pt idx="247">
                  <c:v>2.058657544867654E-6</c:v>
                </c:pt>
                <c:pt idx="248">
                  <c:v>1.8343193413312038E-6</c:v>
                </c:pt>
                <c:pt idx="249">
                  <c:v>1.6338065503265454E-6</c:v>
                </c:pt>
                <c:pt idx="250">
                  <c:v>1.4546608859951567E-6</c:v>
                </c:pt>
                <c:pt idx="251">
                  <c:v>1.2946695007724504E-6</c:v>
                </c:pt>
                <c:pt idx="252">
                  <c:v>1.1518413977281716E-6</c:v>
                </c:pt>
                <c:pt idx="253">
                  <c:v>1.0243860092348643E-6</c:v>
                </c:pt>
                <c:pt idx="254">
                  <c:v>9.1069375381141502E-7</c:v>
                </c:pt>
                <c:pt idx="255">
                  <c:v>8.0931839819114162E-7</c:v>
                </c:pt>
                <c:pt idx="256">
                  <c:v>7.189610657560791E-7</c:v>
                </c:pt>
                <c:pt idx="257">
                  <c:v>6.3845574553008379E-7</c:v>
                </c:pt>
                <c:pt idx="258">
                  <c:v>5.6675616799913756E-7</c:v>
                </c:pt>
                <c:pt idx="259">
                  <c:v>5.0292392519045361E-7</c:v>
                </c:pt>
                <c:pt idx="260">
                  <c:v>4.4611772275262569E-7</c:v>
                </c:pt>
                <c:pt idx="261">
                  <c:v>3.9558366129401069E-7</c:v>
                </c:pt>
                <c:pt idx="262">
                  <c:v>3.5064645300983175E-7</c:v>
                </c:pt>
                <c:pt idx="263">
                  <c:v>3.107014877108465E-7</c:v>
                </c:pt>
                <c:pt idx="264">
                  <c:v>2.7520766980665219E-7</c:v>
                </c:pt>
                <c:pt idx="265">
                  <c:v>2.4368095463978833E-7</c:v>
                </c:pt>
                <c:pt idx="266">
                  <c:v>2.1568851885606578E-7</c:v>
                </c:pt>
                <c:pt idx="267">
                  <c:v>1.9084350527194683E-7</c:v>
                </c:pt>
                <c:pt idx="268">
                  <c:v>1.688002879995401E-7</c:v>
                </c:pt>
                <c:pt idx="269">
                  <c:v>1.4925020844906085E-7</c:v>
                </c:pt>
                <c:pt idx="270">
                  <c:v>1.3191773728092068E-7</c:v>
                </c:pt>
                <c:pt idx="271">
                  <c:v>1.1655702145588064E-7</c:v>
                </c:pt>
                <c:pt idx="272">
                  <c:v>1.0294877926103636E-7</c:v>
                </c:pt>
                <c:pt idx="273">
                  <c:v>9.089750959889138E-8</c:v>
                </c:pt>
                <c:pt idx="274">
                  <c:v>8.0228984941558401E-8</c:v>
                </c:pt>
                <c:pt idx="275">
                  <c:v>7.0788000195793557E-8</c:v>
                </c:pt>
                <c:pt idx="276">
                  <c:v>6.2436352318845896E-8</c:v>
                </c:pt>
                <c:pt idx="277">
                  <c:v>5.5051027890267917E-8</c:v>
                </c:pt>
                <c:pt idx="278">
                  <c:v>4.8522577999664669E-8</c:v>
                </c:pt>
                <c:pt idx="279">
                  <c:v>4.2753661772286295E-8</c:v>
                </c:pt>
                <c:pt idx="280">
                  <c:v>3.7657741639411301E-8</c:v>
                </c:pt>
                <c:pt idx="281">
                  <c:v>3.3157915083599301E-8</c:v>
                </c:pt>
                <c:pt idx="282">
                  <c:v>2.9185869063786106E-8</c:v>
                </c:pt>
                <c:pt idx="283">
                  <c:v>2.56809446645766E-8</c:v>
                </c:pt>
                <c:pt idx="284">
                  <c:v>2.2589300729616143E-8</c:v>
                </c:pt>
                <c:pt idx="285">
                  <c:v>1.9863166341381446E-8</c:v>
                </c:pt>
                <c:pt idx="286">
                  <c:v>1.7460173009011174E-8</c:v>
                </c:pt>
                <c:pt idx="287">
                  <c:v>1.5342758331005427E-8</c:v>
                </c:pt>
                <c:pt idx="288">
                  <c:v>1.3477633719126152E-8</c:v>
                </c:pt>
                <c:pt idx="289">
                  <c:v>1.183530951128782E-8</c:v>
                </c:pt>
                <c:pt idx="290">
                  <c:v>1.038967147168962E-8</c:v>
                </c:pt>
                <c:pt idx="291">
                  <c:v>9.1176032823375501E-9</c:v>
                </c:pt>
                <c:pt idx="292">
                  <c:v>7.9986501773425407E-9</c:v>
                </c:pt>
                <c:pt idx="293">
                  <c:v>7.0147193653560706E-9</c:v>
                </c:pt>
                <c:pt idx="294">
                  <c:v>6.1498133311399467E-9</c:v>
                </c:pt>
                <c:pt idx="295">
                  <c:v>5.3897925090752233E-9</c:v>
                </c:pt>
                <c:pt idx="296">
                  <c:v>4.7221641834987215E-9</c:v>
                </c:pt>
                <c:pt idx="297">
                  <c:v>4.135894796858412E-9</c:v>
                </c:pt>
                <c:pt idx="298">
                  <c:v>3.6212431402249395E-9</c:v>
                </c:pt>
                <c:pt idx="299">
                  <c:v>3.1696121647797857E-9</c:v>
                </c:pt>
                <c:pt idx="300">
                  <c:v>2.7734173903605878E-9</c:v>
                </c:pt>
                <c:pt idx="301">
                  <c:v>2.4259701005431033E-9</c:v>
                </c:pt>
                <c:pt idx="302">
                  <c:v>2.1213737054182369E-9</c:v>
                </c:pt>
                <c:pt idx="303">
                  <c:v>1.8544318252986938E-9</c:v>
                </c:pt>
                <c:pt idx="304">
                  <c:v>1.6205668029884335E-9</c:v>
                </c:pt>
                <c:pt idx="305">
                  <c:v>1.4157474907132621E-9</c:v>
                </c:pt>
                <c:pt idx="306">
                  <c:v>1.2364252819227488E-9</c:v>
                </c:pt>
                <c:pt idx="307">
                  <c:v>1.0794774693638319E-9</c:v>
                </c:pt>
                <c:pt idx="308">
                  <c:v>9.4215711038942457E-10</c:v>
                </c:pt>
                <c:pt idx="309">
                  <c:v>8.2204866957197978E-10</c:v>
                </c:pt>
                <c:pt idx="310">
                  <c:v>7.1702878840180376E-10</c:v>
                </c:pt>
                <c:pt idx="311">
                  <c:v>6.2523160311674605E-10</c:v>
                </c:pt>
                <c:pt idx="312">
                  <c:v>5.4501809539884006E-10</c:v>
                </c:pt>
                <c:pt idx="313">
                  <c:v>4.7494901756059286E-10</c:v>
                </c:pt>
                <c:pt idx="314">
                  <c:v>4.1376098463230407E-10</c:v>
                </c:pt>
                <c:pt idx="315">
                  <c:v>3.6034537108274029E-10</c:v>
                </c:pt>
                <c:pt idx="316">
                  <c:v>3.1372969032913581E-10</c:v>
                </c:pt>
                <c:pt idx="317">
                  <c:v>2.7306117123010611E-10</c:v>
                </c:pt>
                <c:pt idx="318">
                  <c:v>2.3759227786776172E-10</c:v>
                </c:pt>
                <c:pt idx="319">
                  <c:v>2.0666794752723366E-10</c:v>
                </c:pt>
                <c:pt idx="320">
                  <c:v>1.7971434724484681E-10</c:v>
                </c:pt>
                <c:pt idx="321">
                  <c:v>1.5622897195427021E-10</c:v>
                </c:pt>
                <c:pt idx="322">
                  <c:v>1.3577192741304478E-10</c:v>
                </c:pt>
                <c:pt idx="323">
                  <c:v>1.1795825900857208E-10</c:v>
                </c:pt>
                <c:pt idx="324">
                  <c:v>1.0245120346401442E-10</c:v>
                </c:pt>
                <c:pt idx="325">
                  <c:v>8.8956254606325475E-11</c:v>
                </c:pt>
                <c:pt idx="326">
                  <c:v>7.7215946914322169E-11</c:v>
                </c:pt>
                <c:pt idx="327">
                  <c:v>6.7005271706982559E-11</c:v>
                </c:pt>
                <c:pt idx="328">
                  <c:v>5.8127650716022477E-11</c:v>
                </c:pt>
                <c:pt idx="329">
                  <c:v>5.0411400550357658E-11</c:v>
                </c:pt>
                <c:pt idx="330">
                  <c:v>4.3706629326995317E-11</c:v>
                </c:pt>
                <c:pt idx="331">
                  <c:v>3.7882513623554892E-11</c:v>
                </c:pt>
                <c:pt idx="332">
                  <c:v>3.2824910000471836E-11</c:v>
                </c:pt>
                <c:pt idx="333">
                  <c:v>2.843426073391952E-11</c:v>
                </c:pt>
                <c:pt idx="334">
                  <c:v>2.4623758171942889E-11</c:v>
                </c:pt>
                <c:pt idx="335">
                  <c:v>2.1317736346051373E-11</c:v>
                </c:pt>
                <c:pt idx="336">
                  <c:v>1.8450262200826749E-11</c:v>
                </c:pt>
                <c:pt idx="337">
                  <c:v>1.596390210033819E-11</c:v>
                </c:pt>
                <c:pt idx="338">
                  <c:v>1.3808642181600564E-11</c:v>
                </c:pt>
                <c:pt idx="339">
                  <c:v>1.1940943695869533E-11</c:v>
                </c:pt>
                <c:pt idx="340">
                  <c:v>1.0322916747159746E-11</c:v>
                </c:pt>
                <c:pt idx="341">
                  <c:v>8.921597838697761E-12</c:v>
                </c:pt>
                <c:pt idx="342">
                  <c:v>7.7083184028266816E-12</c:v>
                </c:pt>
                <c:pt idx="343">
                  <c:v>6.6581530454909411E-12</c:v>
                </c:pt>
                <c:pt idx="344">
                  <c:v>5.7494376070999033E-12</c:v>
                </c:pt>
                <c:pt idx="345">
                  <c:v>4.9633483487913717E-12</c:v>
                </c:pt>
                <c:pt idx="346">
                  <c:v>4.2835346359667479E-12</c:v>
                </c:pt>
                <c:pt idx="347">
                  <c:v>3.6957984263380135E-12</c:v>
                </c:pt>
                <c:pt idx="348">
                  <c:v>3.1878146925825521E-12</c:v>
                </c:pt>
                <c:pt idx="349">
                  <c:v>2.7488876332929993E-12</c:v>
                </c:pt>
                <c:pt idx="350">
                  <c:v>2.3697381619638388E-12</c:v>
                </c:pt>
                <c:pt idx="351">
                  <c:v>2.042318722646841E-12</c:v>
                </c:pt>
                <c:pt idx="352">
                  <c:v>1.7596519718056423E-12</c:v>
                </c:pt>
                <c:pt idx="353">
                  <c:v>1.5156902969117021E-12</c:v>
                </c:pt>
                <c:pt idx="354">
                  <c:v>1.3051935206107598E-12</c:v>
                </c:pt>
                <c:pt idx="355">
                  <c:v>1.1236224711739454E-12</c:v>
                </c:pt>
                <c:pt idx="356">
                  <c:v>9.6704639101407704E-13</c:v>
                </c:pt>
                <c:pt idx="357">
                  <c:v>8.3206241021702803E-13</c:v>
                </c:pt>
                <c:pt idx="358">
                  <c:v>7.1572553565600294E-13</c:v>
                </c:pt>
                <c:pt idx="359">
                  <c:v>6.1548780215064291E-13</c:v>
                </c:pt>
                <c:pt idx="360">
                  <c:v>5.2914540367569842E-13</c:v>
                </c:pt>
                <c:pt idx="361">
                  <c:v>4.5479277278896734E-13</c:v>
                </c:pt>
                <c:pt idx="362">
                  <c:v>3.9078270784911822E-13</c:v>
                </c:pt>
                <c:pt idx="363">
                  <c:v>3.3569176253521683E-13</c:v>
                </c:pt>
                <c:pt idx="364">
                  <c:v>2.8829021268532577E-13</c:v>
                </c:pt>
                <c:pt idx="365">
                  <c:v>2.4751600332323234E-13</c:v>
                </c:pt>
                <c:pt idx="366">
                  <c:v>2.1245215550520191E-13</c:v>
                </c:pt>
                <c:pt idx="367">
                  <c:v>1.8230717966857852E-13</c:v>
                </c:pt>
                <c:pt idx="368">
                  <c:v>1.5639810070895392E-13</c:v>
                </c:pt>
                <c:pt idx="369">
                  <c:v>1.341357511129653E-13</c:v>
                </c:pt>
                <c:pt idx="370">
                  <c:v>1.1501203306087837E-13</c:v>
                </c:pt>
                <c:pt idx="371">
                  <c:v>9.8588889302864203E-14</c:v>
                </c:pt>
                <c:pt idx="372">
                  <c:v>8.4488756521843743E-14</c:v>
                </c:pt>
                <c:pt idx="373">
                  <c:v>7.2386304451211996E-14</c:v>
                </c:pt>
                <c:pt idx="374">
                  <c:v>6.2001289767856243E-14</c:v>
                </c:pt>
                <c:pt idx="375">
                  <c:v>5.3092376211162501E-14</c:v>
                </c:pt>
                <c:pt idx="376">
                  <c:v>4.5451791908978197E-14</c:v>
                </c:pt>
                <c:pt idx="377">
                  <c:v>3.8900711890861177E-14</c:v>
                </c:pt>
                <c:pt idx="378">
                  <c:v>3.3285268560286529E-14</c:v>
                </c:pt>
                <c:pt idx="379">
                  <c:v>2.8473105763235251E-14</c:v>
                </c:pt>
                <c:pt idx="380">
                  <c:v>2.4350403277636215E-14</c:v>
                </c:pt>
                <c:pt idx="381">
                  <c:v>2.0819308272207453E-14</c:v>
                </c:pt>
                <c:pt idx="382">
                  <c:v>1.7795718732841682E-14</c:v>
                </c:pt>
                <c:pt idx="383">
                  <c:v>1.5207371194365263E-14</c:v>
                </c:pt>
                <c:pt idx="384">
                  <c:v>1.2992191488940735E-14</c:v>
                </c:pt>
                <c:pt idx="385">
                  <c:v>1.1096872754956643E-14</c:v>
                </c:pt>
                <c:pt idx="386">
                  <c:v>9.4756497512824623E-15</c:v>
                </c:pt>
                <c:pt idx="387">
                  <c:v>8.0892426866309336E-15</c:v>
                </c:pt>
                <c:pt idx="388">
                  <c:v>6.9039473855726319E-15</c:v>
                </c:pt>
                <c:pt idx="389">
                  <c:v>5.8908517439001539E-15</c:v>
                </c:pt>
                <c:pt idx="390">
                  <c:v>5.0251611396297966E-15</c:v>
                </c:pt>
                <c:pt idx="391">
                  <c:v>4.2856178168713114E-15</c:v>
                </c:pt>
                <c:pt idx="392">
                  <c:v>3.654001295907192E-15</c:v>
                </c:pt>
                <c:pt idx="393">
                  <c:v>3.1146986256853463E-15</c:v>
                </c:pt>
                <c:pt idx="394">
                  <c:v>2.6543348207322753E-15</c:v>
                </c:pt>
                <c:pt idx="395">
                  <c:v>2.2614551446901938E-15</c:v>
                </c:pt>
                <c:pt idx="396">
                  <c:v>1.926252044615959E-15</c:v>
                </c:pt>
                <c:pt idx="397">
                  <c:v>1.6403305276061744E-15</c:v>
                </c:pt>
                <c:pt idx="398">
                  <c:v>1.3965066248721879E-15</c:v>
                </c:pt>
                <c:pt idx="399">
                  <c:v>1.188634325992529E-15</c:v>
                </c:pt>
                <c:pt idx="400">
                  <c:v>1.011457003274794E-15</c:v>
                </c:pt>
                <c:pt idx="401">
                  <c:v>8.6047989645653537E-16</c:v>
                </c:pt>
                <c:pt idx="402">
                  <c:v>7.3186070307131032E-16</c:v>
                </c:pt>
                <c:pt idx="403">
                  <c:v>6.2231572985061943E-16</c:v>
                </c:pt>
                <c:pt idx="404">
                  <c:v>5.290394143239762E-16</c:v>
                </c:pt>
                <c:pt idx="405">
                  <c:v>4.4963533093939696E-16</c:v>
                </c:pt>
                <c:pt idx="406">
                  <c:v>3.8205705916149393E-16</c:v>
                </c:pt>
                <c:pt idx="407">
                  <c:v>3.2455751783039111E-16</c:v>
                </c:pt>
                <c:pt idx="408">
                  <c:v>2.7564556553370189E-16</c:v>
                </c:pt>
                <c:pt idx="409">
                  <c:v>2.3404883513912572E-16</c:v>
                </c:pt>
                <c:pt idx="410">
                  <c:v>1.986819156629261E-16</c:v>
                </c:pt>
                <c:pt idx="411">
                  <c:v>1.6861911951492522E-16</c:v>
                </c:pt>
                <c:pt idx="412">
                  <c:v>1.4307118063424465E-16</c:v>
                </c:pt>
                <c:pt idx="413">
                  <c:v>1.2136532150667953E-16</c:v>
                </c:pt>
                <c:pt idx="414">
                  <c:v>1.0292820660351721E-16</c:v>
                </c:pt>
                <c:pt idx="415">
                  <c:v>8.7271368189251586E-17</c:v>
                </c:pt>
                <c:pt idx="416">
                  <c:v>7.397874925556562E-17</c:v>
                </c:pt>
                <c:pt idx="417">
                  <c:v>6.2696058882391427E-17</c:v>
                </c:pt>
                <c:pt idx="418">
                  <c:v>5.3121678753272226E-17</c:v>
                </c:pt>
                <c:pt idx="419">
                  <c:v>4.4998896852759101E-17</c:v>
                </c:pt>
                <c:pt idx="420">
                  <c:v>3.8109276403022171E-17</c:v>
                </c:pt>
                <c:pt idx="421">
                  <c:v>3.2266995592129864E-17</c:v>
                </c:pt>
                <c:pt idx="422">
                  <c:v>2.7314017242494561E-17</c:v>
                </c:pt>
                <c:pt idx="423">
                  <c:v>2.3115967812108194E-17</c:v>
                </c:pt>
                <c:pt idx="424">
                  <c:v>1.9558622484299137E-17</c:v>
                </c:pt>
                <c:pt idx="425">
                  <c:v>1.654490798982703E-17</c:v>
                </c:pt>
                <c:pt idx="426">
                  <c:v>1.3992347567152191E-17</c:v>
                </c:pt>
                <c:pt idx="427">
                  <c:v>1.1830883403284849E-17</c:v>
                </c:pt>
                <c:pt idx="428">
                  <c:v>1.0001021267114039E-17</c:v>
                </c:pt>
                <c:pt idx="429">
                  <c:v>8.452250071863411E-18</c:v>
                </c:pt>
                <c:pt idx="430">
                  <c:v>7.1416959743284631E-18</c:v>
                </c:pt>
                <c:pt idx="431">
                  <c:v>6.0329765000960955E-18</c:v>
                </c:pt>
                <c:pt idx="432">
                  <c:v>5.0952252170647013E-18</c:v>
                </c:pt>
                <c:pt idx="433">
                  <c:v>4.3022617854886939E-18</c:v>
                </c:pt>
                <c:pt idx="434">
                  <c:v>3.6318858954867705E-18</c:v>
                </c:pt>
                <c:pt idx="435">
                  <c:v>3.0652767518194021E-18</c:v>
                </c:pt>
                <c:pt idx="436">
                  <c:v>2.5864824573840804E-18</c:v>
                </c:pt>
                <c:pt idx="437">
                  <c:v>2.1819859470612151E-18</c:v>
                </c:pt>
                <c:pt idx="438">
                  <c:v>1.8403360886591252E-18</c:v>
                </c:pt>
                <c:pt idx="439">
                  <c:v>1.5518342461001678E-18</c:v>
                </c:pt>
                <c:pt idx="440">
                  <c:v>1.3082680331095318E-18</c:v>
                </c:pt>
                <c:pt idx="441">
                  <c:v>1.1026852090179682E-18</c:v>
                </c:pt>
                <c:pt idx="442">
                  <c:v>9.2920171229675198E-19</c:v>
                </c:pt>
                <c:pt idx="443">
                  <c:v>7.8283871815356858E-19</c:v>
                </c:pt>
                <c:pt idx="444">
                  <c:v>6.5938436623849041E-19</c:v>
                </c:pt>
                <c:pt idx="445">
                  <c:v>5.5527645232844058E-19</c:v>
                </c:pt>
                <c:pt idx="446">
                  <c:v>4.6750293011067502E-19</c:v>
                </c:pt>
                <c:pt idx="447">
                  <c:v>3.9351753984363093E-19</c:v>
                </c:pt>
                <c:pt idx="448">
                  <c:v>3.3116828168461763E-19</c:v>
                </c:pt>
                <c:pt idx="449">
                  <c:v>2.7863679305505626E-19</c:v>
                </c:pt>
                <c:pt idx="450">
                  <c:v>2.3438698029425937E-19</c:v>
                </c:pt>
                <c:pt idx="451">
                  <c:v>1.9712150249345128E-19</c:v>
                </c:pt>
                <c:pt idx="452">
                  <c:v>1.6574491617414078E-19</c:v>
                </c:pt>
                <c:pt idx="453">
                  <c:v>1.3933246882142919E-19</c:v>
                </c:pt>
                <c:pt idx="454">
                  <c:v>1.1710368184862587E-19</c:v>
                </c:pt>
                <c:pt idx="455">
                  <c:v>9.8399993319986911E-20</c:v>
                </c:pt>
                <c:pt idx="456">
                  <c:v>8.2665841076732975E-20</c:v>
                </c:pt>
                <c:pt idx="457">
                  <c:v>6.9432660683408073E-20</c:v>
                </c:pt>
                <c:pt idx="458">
                  <c:v>5.8305352298615134E-20</c:v>
                </c:pt>
                <c:pt idx="459">
                  <c:v>4.8950838274099009E-20</c:v>
                </c:pt>
                <c:pt idx="460">
                  <c:v>4.1088390787519486E-20</c:v>
                </c:pt>
                <c:pt idx="461">
                  <c:v>3.448145764093955E-20</c:v>
                </c:pt>
                <c:pt idx="462">
                  <c:v>2.8930755807040509E-20</c:v>
                </c:pt>
                <c:pt idx="463">
                  <c:v>2.4268437483898475E-20</c:v>
                </c:pt>
                <c:pt idx="464">
                  <c:v>2.03531632680559E-20</c:v>
                </c:pt>
                <c:pt idx="465">
                  <c:v>1.706594237562722E-20</c:v>
                </c:pt>
                <c:pt idx="466">
                  <c:v>1.4306621314127491E-20</c:v>
                </c:pt>
                <c:pt idx="467">
                  <c:v>1.1990920613436083E-20</c:v>
                </c:pt>
                <c:pt idx="468">
                  <c:v>1.0047934656113729E-20</c:v>
                </c:pt>
                <c:pt idx="469">
                  <c:v>8.4180227245192262E-21</c:v>
                </c:pt>
                <c:pt idx="470">
                  <c:v>7.0510304613327936E-21</c:v>
                </c:pt>
                <c:pt idx="471">
                  <c:v>5.9047903241213892E-21</c:v>
                </c:pt>
                <c:pt idx="472">
                  <c:v>4.9438575608609678E-21</c:v>
                </c:pt>
                <c:pt idx="473">
                  <c:v>4.1384449604866348E-21</c:v>
                </c:pt>
                <c:pt idx="474">
                  <c:v>3.4635253261901311E-21</c:v>
                </c:pt>
                <c:pt idx="475">
                  <c:v>2.8980754369329274E-21</c:v>
                </c:pt>
                <c:pt idx="476">
                  <c:v>2.4244393382241209E-21</c:v>
                </c:pt>
                <c:pt idx="477">
                  <c:v>2.0277922501220866E-21</c:v>
                </c:pt>
                <c:pt idx="478">
                  <c:v>1.6956892949118349E-21</c:v>
                </c:pt>
                <c:pt idx="479">
                  <c:v>1.4176857106261541E-21</c:v>
                </c:pt>
                <c:pt idx="480">
                  <c:v>1.1850172987349737E-21</c:v>
                </c:pt>
                <c:pt idx="481">
                  <c:v>9.9033161358597777E-22</c:v>
                </c:pt>
                <c:pt idx="482">
                  <c:v>8.2746188725836413E-22</c:v>
                </c:pt>
                <c:pt idx="483">
                  <c:v>6.9123693850711821E-22</c:v>
                </c:pt>
                <c:pt idx="484">
                  <c:v>5.7732137409922539E-22</c:v>
                </c:pt>
                <c:pt idx="485">
                  <c:v>4.8208128528198279E-22</c:v>
                </c:pt>
                <c:pt idx="486">
                  <c:v>4.0247139694650427E-22</c:v>
                </c:pt>
                <c:pt idx="487">
                  <c:v>3.3594026389902093E-22</c:v>
                </c:pt>
                <c:pt idx="488">
                  <c:v>2.8035064583793125E-22</c:v>
                </c:pt>
                <c:pt idx="489">
                  <c:v>2.3391264564637311E-22</c:v>
                </c:pt>
                <c:pt idx="490">
                  <c:v>1.9512757754661693E-22</c:v>
                </c:pt>
                <c:pt idx="491">
                  <c:v>1.62740853599787E-22</c:v>
                </c:pt>
                <c:pt idx="492">
                  <c:v>1.357024483334607E-22</c:v>
                </c:pt>
                <c:pt idx="493">
                  <c:v>1.1313372985217975E-22</c:v>
                </c:pt>
                <c:pt idx="494">
                  <c:v>9.4299638315427147E-23</c:v>
                </c:pt>
                <c:pt idx="495">
                  <c:v>7.8585354800083693E-23</c:v>
                </c:pt>
                <c:pt idx="496">
                  <c:v>6.5476740066921468E-23</c:v>
                </c:pt>
                <c:pt idx="497">
                  <c:v>5.4543937648379798E-23</c:v>
                </c:pt>
                <c:pt idx="498">
                  <c:v>4.5427632364604048E-23</c:v>
                </c:pt>
                <c:pt idx="499">
                  <c:v>3.7827536723344895E-23</c:v>
                </c:pt>
                <c:pt idx="500">
                  <c:v>3.1492746084873116E-23</c:v>
                </c:pt>
                <c:pt idx="501">
                  <c:v>2.6213661015511736E-23</c:v>
                </c:pt>
                <c:pt idx="502">
                  <c:v>2.1815223632413669E-23</c:v>
                </c:pt>
                <c:pt idx="503">
                  <c:v>1.8151255407863876E-23</c:v>
                </c:pt>
                <c:pt idx="504">
                  <c:v>1.5099718075577269E-23</c:v>
                </c:pt>
                <c:pt idx="505">
                  <c:v>1.2558747993956827E-23</c:v>
                </c:pt>
                <c:pt idx="506">
                  <c:v>1.0443338439410689E-23</c:v>
                </c:pt>
                <c:pt idx="507">
                  <c:v>8.6825645572299443E-24</c:v>
                </c:pt>
                <c:pt idx="508">
                  <c:v>7.2172627032809722E-24</c:v>
                </c:pt>
                <c:pt idx="509">
                  <c:v>5.9980901847385005E-24</c:v>
                </c:pt>
                <c:pt idx="510">
                  <c:v>4.9839033880717879E-24</c:v>
                </c:pt>
                <c:pt idx="511">
                  <c:v>4.1404023342225842E-24</c:v>
                </c:pt>
                <c:pt idx="512">
                  <c:v>3.4389981328432057E-24</c:v>
                </c:pt>
                <c:pt idx="513">
                  <c:v>2.8558668790580334E-24</c:v>
                </c:pt>
                <c:pt idx="514">
                  <c:v>2.3711594656017278E-24</c:v>
                </c:pt>
                <c:pt idx="515">
                  <c:v>1.9683417537665506E-24</c:v>
                </c:pt>
                <c:pt idx="516">
                  <c:v>1.6336437124774096E-24</c:v>
                </c:pt>
                <c:pt idx="517">
                  <c:v>1.355599625508121E-24</c:v>
                </c:pt>
                <c:pt idx="518">
                  <c:v>1.1246643911411692E-24</c:v>
                </c:pt>
                <c:pt idx="519">
                  <c:v>9.3289338782880163E-25</c:v>
                </c:pt>
                <c:pt idx="520">
                  <c:v>7.736754303446622E-25</c:v>
                </c:pt>
                <c:pt idx="521">
                  <c:v>6.4151005793223711E-25</c:v>
                </c:pt>
                <c:pt idx="522">
                  <c:v>5.3182183310650595E-25</c:v>
                </c:pt>
                <c:pt idx="523">
                  <c:v>4.4080553240457389E-25</c:v>
                </c:pt>
                <c:pt idx="524">
                  <c:v>3.6529711655899818E-25</c:v>
                </c:pt>
                <c:pt idx="525">
                  <c:v>3.0266620919299493E-25</c:v>
                </c:pt>
                <c:pt idx="526">
                  <c:v>2.5072651697049539E-25</c:v>
                </c:pt>
                <c:pt idx="527">
                  <c:v>2.0766121260782776E-25</c:v>
                </c:pt>
                <c:pt idx="528">
                  <c:v>1.7196079406914364E-25</c:v>
                </c:pt>
                <c:pt idx="529">
                  <c:v>1.423713443804989E-25</c:v>
                </c:pt>
                <c:pt idx="530">
                  <c:v>1.1785146000640797E-25</c:v>
                </c:pt>
                <c:pt idx="531">
                  <c:v>9.7536402693262969E-26</c:v>
                </c:pt>
                <c:pt idx="532">
                  <c:v>8.0708269354284772E-26</c:v>
                </c:pt>
                <c:pt idx="533">
                  <c:v>6.6771174701089781E-26</c:v>
                </c:pt>
                <c:pt idx="534">
                  <c:v>5.5230608405456873E-26</c:v>
                </c:pt>
                <c:pt idx="535">
                  <c:v>4.5676268030225843E-26</c:v>
                </c:pt>
                <c:pt idx="536">
                  <c:v>3.7767785343008222E-26</c:v>
                </c:pt>
                <c:pt idx="537">
                  <c:v>3.1222860719933762E-26</c:v>
                </c:pt>
                <c:pt idx="538">
                  <c:v>2.5807401336508842E-26</c:v>
                </c:pt>
                <c:pt idx="539">
                  <c:v>2.132732638558448E-26</c:v>
                </c:pt>
                <c:pt idx="540">
                  <c:v>1.7621758879245423E-26</c:v>
                </c:pt>
                <c:pt idx="541">
                  <c:v>1.4557370538168148E-26</c:v>
                </c:pt>
                <c:pt idx="542">
                  <c:v>1.2023685399531074E-26</c:v>
                </c:pt>
                <c:pt idx="543">
                  <c:v>9.9291803784225462E-27</c:v>
                </c:pt>
                <c:pt idx="544">
                  <c:v>8.1980481799206089E-27</c:v>
                </c:pt>
                <c:pt idx="545">
                  <c:v>6.767510583154037E-27</c:v>
                </c:pt>
                <c:pt idx="546">
                  <c:v>5.5855889590053631E-27</c:v>
                </c:pt>
                <c:pt idx="547">
                  <c:v>4.6092545692470637E-27</c:v>
                </c:pt>
                <c:pt idx="548">
                  <c:v>3.8028942522280002E-27</c:v>
                </c:pt>
                <c:pt idx="549">
                  <c:v>3.1370379670541038E-27</c:v>
                </c:pt>
                <c:pt idx="550">
                  <c:v>2.587303710171746E-27</c:v>
                </c:pt>
                <c:pt idx="551">
                  <c:v>2.133522840270836E-27</c:v>
                </c:pt>
                <c:pt idx="552">
                  <c:v>1.7590151037102731E-27</c:v>
                </c:pt>
                <c:pt idx="553">
                  <c:v>1.4499878551522367E-27</c:v>
                </c:pt>
                <c:pt idx="554">
                  <c:v>1.1950382933980297E-27</c:v>
                </c:pt>
                <c:pt idx="555">
                  <c:v>9.8474112771785993E-28</c:v>
                </c:pt>
                <c:pt idx="556">
                  <c:v>8.1130707786221206E-28</c:v>
                </c:pt>
                <c:pt idx="557">
                  <c:v>6.6830009355133284E-28</c:v>
                </c:pt>
                <c:pt idx="558">
                  <c:v>5.5040324159536829E-28</c:v>
                </c:pt>
                <c:pt idx="559">
                  <c:v>4.5322492169728177E-28</c:v>
                </c:pt>
                <c:pt idx="560">
                  <c:v>3.731384943627847E-28</c:v>
                </c:pt>
                <c:pt idx="561">
                  <c:v>3.0714958522609193E-28</c:v>
                </c:pt>
                <c:pt idx="562">
                  <c:v>2.527863103018497E-28</c:v>
                </c:pt>
                <c:pt idx="563">
                  <c:v>2.0800848013437716E-28</c:v>
                </c:pt>
                <c:pt idx="564">
                  <c:v>1.7113251576570888E-28</c:v>
                </c:pt>
                <c:pt idx="565">
                  <c:v>1.4076936935693446E-28</c:v>
                </c:pt>
                <c:pt idx="566">
                  <c:v>1.1577320668849992E-28</c:v>
                </c:pt>
                <c:pt idx="567">
                  <c:v>9.5198993854133682E-29</c:v>
                </c:pt>
                <c:pt idx="568">
                  <c:v>7.8267449729365967E-29</c:v>
                </c:pt>
                <c:pt idx="569">
                  <c:v>6.4336090438078543E-29</c:v>
                </c:pt>
                <c:pt idx="570">
                  <c:v>5.2875311361853168E-29</c:v>
                </c:pt>
                <c:pt idx="571">
                  <c:v>4.3448633962957796E-29</c:v>
                </c:pt>
                <c:pt idx="572">
                  <c:v>3.5696395237653222E-29</c:v>
                </c:pt>
                <c:pt idx="573">
                  <c:v>2.932228230765775E-29</c:v>
                </c:pt>
                <c:pt idx="574">
                  <c:v>2.4082217914263891E-29</c:v>
                </c:pt>
                <c:pt idx="575">
                  <c:v>1.9775188069799194E-29</c:v>
                </c:pt>
                <c:pt idx="576">
                  <c:v>1.6235673888027389E-29</c:v>
                </c:pt>
                <c:pt idx="577">
                  <c:v>1.3327408183107604E-29</c:v>
                </c:pt>
                <c:pt idx="578">
                  <c:v>1.0938225889321187E-29</c:v>
                </c:pt>
                <c:pt idx="579">
                  <c:v>8.9758174468759505E-30</c:v>
                </c:pt>
                <c:pt idx="580">
                  <c:v>7.3642274617234223E-30</c:v>
                </c:pt>
                <c:pt idx="581">
                  <c:v>6.0409683722168967E-30</c:v>
                </c:pt>
                <c:pt idx="582">
                  <c:v>4.9546415310112023E-30</c:v>
                </c:pt>
                <c:pt idx="583">
                  <c:v>4.0629768557137063E-30</c:v>
                </c:pt>
                <c:pt idx="584">
                  <c:v>3.3312176948098578E-30</c:v>
                </c:pt>
                <c:pt idx="585">
                  <c:v>2.7307903580467994E-30</c:v>
                </c:pt>
                <c:pt idx="586">
                  <c:v>2.2382083379614733E-30</c:v>
                </c:pt>
                <c:pt idx="587">
                  <c:v>1.8341699866556285E-30</c:v>
                </c:pt>
                <c:pt idx="588">
                  <c:v>1.5028156280003954E-30</c:v>
                </c:pt>
                <c:pt idx="589">
                  <c:v>1.2311160439619737E-30</c:v>
                </c:pt>
                <c:pt idx="590">
                  <c:v>1.0083691929123327E-30</c:v>
                </c:pt>
                <c:pt idx="591">
                  <c:v>8.2578607815510145E-31</c:v>
                </c:pt>
                <c:pt idx="592">
                  <c:v>6.7615003575701496E-31</c:v>
                </c:pt>
                <c:pt idx="593">
                  <c:v>5.5353647559815748E-31</c:v>
                </c:pt>
                <c:pt idx="594">
                  <c:v>4.5308239039940107E-31</c:v>
                </c:pt>
                <c:pt idx="595">
                  <c:v>3.7079682872731097E-31</c:v>
                </c:pt>
                <c:pt idx="596">
                  <c:v>3.0340507933465938E-31</c:v>
                </c:pt>
                <c:pt idx="597">
                  <c:v>2.4822059327813251E-31</c:v>
                </c:pt>
                <c:pt idx="598">
                  <c:v>2.0303972465525804E-31</c:v>
                </c:pt>
                <c:pt idx="599">
                  <c:v>1.6605523982611258E-31</c:v>
                </c:pt>
                <c:pt idx="600">
                  <c:v>1.3578526109255638E-31</c:v>
                </c:pt>
                <c:pt idx="601">
                  <c:v>1.1101490079640658E-31</c:v>
                </c:pt>
                <c:pt idx="602">
                  <c:v>9.0748327791520716E-32</c:v>
                </c:pt>
                <c:pt idx="603">
                  <c:v>7.4169408499763216E-32</c:v>
                </c:pt>
                <c:pt idx="604">
                  <c:v>6.0609394343442164E-32</c:v>
                </c:pt>
                <c:pt idx="605">
                  <c:v>4.9520398685511146E-32</c:v>
                </c:pt>
                <c:pt idx="606">
                  <c:v>4.0453629756192252E-32</c:v>
                </c:pt>
                <c:pt idx="607">
                  <c:v>3.3041529855066324E-32</c:v>
                </c:pt>
                <c:pt idx="608">
                  <c:v>2.6983122362692293E-32</c:v>
                </c:pt>
                <c:pt idx="609">
                  <c:v>2.2031992522271545E-32</c:v>
                </c:pt>
                <c:pt idx="610">
                  <c:v>1.7986430296889838E-32</c:v>
                </c:pt>
                <c:pt idx="611">
                  <c:v>1.4681347774690419E-32</c:v>
                </c:pt>
                <c:pt idx="612">
                  <c:v>1.1981652799487834E-32</c:v>
                </c:pt>
                <c:pt idx="613">
                  <c:v>9.7768173969954771E-33</c:v>
                </c:pt>
                <c:pt idx="614">
                  <c:v>7.9764263293175478E-33</c:v>
                </c:pt>
                <c:pt idx="615">
                  <c:v>6.5065295394207159E-33</c:v>
                </c:pt>
                <c:pt idx="616">
                  <c:v>5.3066538224375419E-33</c:v>
                </c:pt>
                <c:pt idx="617">
                  <c:v>4.3273549996003628E-33</c:v>
                </c:pt>
                <c:pt idx="618">
                  <c:v>3.5282131756900529E-33</c:v>
                </c:pt>
                <c:pt idx="619">
                  <c:v>2.8761911567368973E-33</c:v>
                </c:pt>
                <c:pt idx="620">
                  <c:v>2.3442904699244907E-33</c:v>
                </c:pt>
                <c:pt idx="621">
                  <c:v>1.9104512202568365E-33</c:v>
                </c:pt>
                <c:pt idx="622">
                  <c:v>1.5566516976017612E-33</c:v>
                </c:pt>
                <c:pt idx="623">
                  <c:v>1.2681715905944099E-33</c:v>
                </c:pt>
                <c:pt idx="624">
                  <c:v>1.0329891808744244E-33</c:v>
                </c:pt>
                <c:pt idx="625">
                  <c:v>8.4128823725297118E-34</c:v>
                </c:pt>
                <c:pt idx="626">
                  <c:v>6.8505471426546726E-34</c:v>
                </c:pt>
                <c:pt idx="627">
                  <c:v>5.5774695536596893E-34</c:v>
                </c:pt>
                <c:pt idx="628">
                  <c:v>4.5402604923842104E-34</c:v>
                </c:pt>
                <c:pt idx="629">
                  <c:v>3.6953540454264197E-34</c:v>
                </c:pt>
                <c:pt idx="630">
                  <c:v>3.0072058930491729E-34</c:v>
                </c:pt>
                <c:pt idx="631">
                  <c:v>2.4468210446124246E-34</c:v>
                </c:pt>
                <c:pt idx="632">
                  <c:v>1.9905509108606071E-34</c:v>
                </c:pt>
                <c:pt idx="633">
                  <c:v>1.6191106038818961E-34</c:v>
                </c:pt>
                <c:pt idx="634">
                  <c:v>1.3167762795159273E-34</c:v>
                </c:pt>
                <c:pt idx="635">
                  <c:v>1.0707296449205632E-34</c:v>
                </c:pt>
                <c:pt idx="636">
                  <c:v>8.7052273751232853E-35</c:v>
                </c:pt>
                <c:pt idx="637">
                  <c:v>7.0764097976856057E-35</c:v>
                </c:pt>
                <c:pt idx="638">
                  <c:v>5.751465235535474E-35</c:v>
                </c:pt>
                <c:pt idx="639">
                  <c:v>4.6738717853088435E-35</c:v>
                </c:pt>
                <c:pt idx="640">
                  <c:v>3.7975890368128887E-35</c:v>
                </c:pt>
                <c:pt idx="641">
                  <c:v>3.0851203701431817E-35</c:v>
                </c:pt>
                <c:pt idx="642">
                  <c:v>2.5059323478839327E-35</c:v>
                </c:pt>
                <c:pt idx="643">
                  <c:v>2.0351656049010707E-35</c:v>
                </c:pt>
                <c:pt idx="644">
                  <c:v>1.6525836489846348E-35</c:v>
                </c:pt>
                <c:pt idx="645">
                  <c:v>1.3417158045392877E-35</c:v>
                </c:pt>
                <c:pt idx="646">
                  <c:v>1.0891585572535889E-35</c:v>
                </c:pt>
                <c:pt idx="647">
                  <c:v>8.8400611659982328E-36</c:v>
                </c:pt>
                <c:pt idx="648">
                  <c:v>7.1738637228686113E-36</c:v>
                </c:pt>
                <c:pt idx="649">
                  <c:v>5.8208279910348933E-36</c:v>
                </c:pt>
                <c:pt idx="650">
                  <c:v>4.7222644089446749E-36</c:v>
                </c:pt>
                <c:pt idx="651">
                  <c:v>3.83045025128628E-36</c:v>
                </c:pt>
                <c:pt idx="652">
                  <c:v>3.1065864442842345E-36</c:v>
                </c:pt>
                <c:pt idx="653">
                  <c:v>2.5191338849772733E-36</c:v>
                </c:pt>
                <c:pt idx="654">
                  <c:v>2.0424589923286696E-36</c:v>
                </c:pt>
                <c:pt idx="655">
                  <c:v>1.6557311892999234E-36</c:v>
                </c:pt>
                <c:pt idx="656">
                  <c:v>1.3420255996648043E-36</c:v>
                </c:pt>
                <c:pt idx="657">
                  <c:v>1.0875928790124668E-36</c:v>
                </c:pt>
                <c:pt idx="658">
                  <c:v>8.8126514380721323E-37</c:v>
                </c:pt>
                <c:pt idx="659">
                  <c:v>7.1397270778918349E-37</c:v>
                </c:pt>
                <c:pt idx="660">
                  <c:v>5.7835102018422425E-37</c:v>
                </c:pt>
                <c:pt idx="661">
                  <c:v>4.6842102016186083E-37</c:v>
                </c:pt>
                <c:pt idx="662">
                  <c:v>3.793292360032469E-37</c:v>
                </c:pt>
                <c:pt idx="663">
                  <c:v>3.0713649556409541E-37</c:v>
                </c:pt>
                <c:pt idx="664">
                  <c:v>2.4864618300288301E-37</c:v>
                </c:pt>
                <c:pt idx="665">
                  <c:v>2.01264662057759E-37</c:v>
                </c:pt>
                <c:pt idx="666">
                  <c:v>1.6288785911201572E-37</c:v>
                </c:pt>
                <c:pt idx="667">
                  <c:v>1.3180911760316361E-37</c:v>
                </c:pt>
                <c:pt idx="668">
                  <c:v>1.0664434608072053E-37</c:v>
                </c:pt>
                <c:pt idx="669">
                  <c:v>8.6271223808950479E-38</c:v>
                </c:pt>
                <c:pt idx="670">
                  <c:v>6.9779831563574016E-38</c:v>
                </c:pt>
                <c:pt idx="671">
                  <c:v>5.6432566725971254E-38</c:v>
                </c:pt>
                <c:pt idx="672">
                  <c:v>4.5631601757365804E-38</c:v>
                </c:pt>
                <c:pt idx="673">
                  <c:v>3.6892470613128172E-38</c:v>
                </c:pt>
                <c:pt idx="674">
                  <c:v>2.9822632467636615E-38</c:v>
                </c:pt>
                <c:pt idx="675">
                  <c:v>2.4104077536514229E-38</c:v>
                </c:pt>
                <c:pt idx="676">
                  <c:v>1.9479214990710971E-38</c:v>
                </c:pt>
                <c:pt idx="677">
                  <c:v>1.5739425438000697E-38</c:v>
                </c:pt>
                <c:pt idx="678">
                  <c:v>1.271577629651139E-38</c:v>
                </c:pt>
                <c:pt idx="679">
                  <c:v>1.0271492564700539E-38</c:v>
                </c:pt>
                <c:pt idx="680">
                  <c:v>8.2958520437573046E-39</c:v>
                </c:pt>
                <c:pt idx="681">
                  <c:v>6.6992362813970616E-39</c:v>
                </c:pt>
                <c:pt idx="682">
                  <c:v>5.4091190580789991E-39</c:v>
                </c:pt>
                <c:pt idx="683">
                  <c:v>4.3668153069903324E-39</c:v>
                </c:pt>
                <c:pt idx="684">
                  <c:v>3.5248467208155539E-39</c:v>
                </c:pt>
                <c:pt idx="685">
                  <c:v>2.8448073939620128E-39</c:v>
                </c:pt>
                <c:pt idx="686">
                  <c:v>2.295634851913688E-39</c:v>
                </c:pt>
                <c:pt idx="687">
                  <c:v>1.8522096841171102E-39</c:v>
                </c:pt>
                <c:pt idx="688">
                  <c:v>1.4942214992815733E-39</c:v>
                </c:pt>
                <c:pt idx="689">
                  <c:v>1.2052506931469392E-39</c:v>
                </c:pt>
                <c:pt idx="690">
                  <c:v>9.7202507154310809E-40</c:v>
                </c:pt>
                <c:pt idx="691">
                  <c:v>7.8381812279050115E-40</c:v>
                </c:pt>
                <c:pt idx="692">
                  <c:v>6.3196202194629788E-40</c:v>
                </c:pt>
                <c:pt idx="693">
                  <c:v>5.094535503323003E-40</c:v>
                </c:pt>
                <c:pt idx="694">
                  <c:v>4.1063525079695225E-40</c:v>
                </c:pt>
                <c:pt idx="695">
                  <c:v>3.3093749389352173E-40</c:v>
                </c:pt>
                <c:pt idx="696">
                  <c:v>2.6666985010208503E-40</c:v>
                </c:pt>
                <c:pt idx="697">
                  <c:v>2.148523681568638E-40</c:v>
                </c:pt>
                <c:pt idx="698">
                  <c:v>1.7307914670058127E-40</c:v>
                </c:pt>
                <c:pt idx="699">
                  <c:v>1.3940803480741507E-40</c:v>
                </c:pt>
                <c:pt idx="700">
                  <c:v>1.1227147045698801E-40</c:v>
                </c:pt>
                <c:pt idx="701">
                  <c:v>9.0404416788797562E-41</c:v>
                </c:pt>
                <c:pt idx="702">
                  <c:v>7.2786126098311419E-41</c:v>
                </c:pt>
                <c:pt idx="703">
                  <c:v>5.8593085268311772E-41</c:v>
                </c:pt>
                <c:pt idx="704">
                  <c:v>4.7161001414339415E-41</c:v>
                </c:pt>
                <c:pt idx="705">
                  <c:v>3.7954095468236507E-41</c:v>
                </c:pt>
                <c:pt idx="706">
                  <c:v>3.0540302477436523E-41</c:v>
                </c:pt>
                <c:pt idx="707">
                  <c:v>2.4571245355153821E-41</c:v>
                </c:pt>
                <c:pt idx="708">
                  <c:v>1.976606567039096E-41</c:v>
                </c:pt>
                <c:pt idx="709">
                  <c:v>1.5898370536294402E-41</c:v>
                </c:pt>
                <c:pt idx="710">
                  <c:v>1.2785696617010197E-41</c:v>
                </c:pt>
                <c:pt idx="711">
                  <c:v>1.0281007108133994E-41</c:v>
                </c:pt>
                <c:pt idx="712">
                  <c:v>8.2658304235389236E-42</c:v>
                </c:pt>
                <c:pt idx="713">
                  <c:v>6.6447244287859261E-42</c:v>
                </c:pt>
                <c:pt idx="714">
                  <c:v>5.3408107893453792E-42</c:v>
                </c:pt>
                <c:pt idx="715">
                  <c:v>4.2921730959661235E-42</c:v>
                </c:pt>
                <c:pt idx="716">
                  <c:v>3.4489521125663439E-42</c:v>
                </c:pt>
                <c:pt idx="717">
                  <c:v>2.7710035631585309E-42</c:v>
                </c:pt>
                <c:pt idx="718">
                  <c:v>2.2260097898160296E-42</c:v>
                </c:pt>
                <c:pt idx="719">
                  <c:v>1.7879575518631634E-42</c:v>
                </c:pt>
                <c:pt idx="720">
                  <c:v>1.4359111507576693E-42</c:v>
                </c:pt>
                <c:pt idx="721">
                  <c:v>1.1530237267914747E-42</c:v>
                </c:pt>
                <c:pt idx="722">
                  <c:v>9.257406066042976E-43</c:v>
                </c:pt>
                <c:pt idx="723">
                  <c:v>7.4315748909158699E-43</c:v>
                </c:pt>
                <c:pt idx="724">
                  <c:v>5.9650344953452767E-43</c:v>
                </c:pt>
                <c:pt idx="725">
                  <c:v>4.7872454749860294E-43</c:v>
                </c:pt>
                <c:pt idx="726">
                  <c:v>3.8414850983616608E-43</c:v>
                </c:pt>
                <c:pt idx="727">
                  <c:v>3.0821474146839473E-43</c:v>
                </c:pt>
                <c:pt idx="728">
                  <c:v>2.4725696763398267E-43</c:v>
                </c:pt>
                <c:pt idx="729">
                  <c:v>1.9832827267112543E-43</c:v>
                </c:pt>
                <c:pt idx="730">
                  <c:v>1.5906028580411204E-43</c:v>
                </c:pt>
                <c:pt idx="731">
                  <c:v>1.2754986564190108E-43</c:v>
                </c:pt>
                <c:pt idx="732">
                  <c:v>1.0226792631099619E-43</c:v>
                </c:pt>
                <c:pt idx="733">
                  <c:v>8.1986089208715036E-44</c:v>
                </c:pt>
                <c:pt idx="734">
                  <c:v>6.5717683616411296E-44</c:v>
                </c:pt>
                <c:pt idx="735">
                  <c:v>5.2670295876662581E-44</c:v>
                </c:pt>
                <c:pt idx="736">
                  <c:v>4.2207612010846675E-44</c:v>
                </c:pt>
                <c:pt idx="737">
                  <c:v>3.3818737951299267E-44</c:v>
                </c:pt>
                <c:pt idx="738">
                  <c:v>2.7093535495558333E-44</c:v>
                </c:pt>
                <c:pt idx="739">
                  <c:v>2.170279720531874E-44</c:v>
                </c:pt>
                <c:pt idx="740">
                  <c:v>1.7382313117465951E-44</c:v>
                </c:pt>
                <c:pt idx="741">
                  <c:v>1.3920067074016157E-44</c:v>
                </c:pt>
                <c:pt idx="742">
                  <c:v>1.1145949393283095E-44</c:v>
                </c:pt>
                <c:pt idx="743">
                  <c:v>8.9234924958666348E-45</c:v>
                </c:pt>
                <c:pt idx="744">
                  <c:v>7.1432326090900965E-45</c:v>
                </c:pt>
                <c:pt idx="745">
                  <c:v>5.7173783509737471E-45</c:v>
                </c:pt>
                <c:pt idx="746">
                  <c:v>4.5755295056100653E-45</c:v>
                </c:pt>
                <c:pt idx="747">
                  <c:v>3.6612396000262656E-45</c:v>
                </c:pt>
                <c:pt idx="748">
                  <c:v>2.9292563584112581E-45</c:v>
                </c:pt>
                <c:pt idx="749">
                  <c:v>2.3433066603493345E-45</c:v>
                </c:pt>
                <c:pt idx="750">
                  <c:v>1.8743188098712947E-45</c:v>
                </c:pt>
                <c:pt idx="751">
                  <c:v>1.4989959755002702E-45</c:v>
                </c:pt>
                <c:pt idx="752">
                  <c:v>1.1986715895961887E-45</c:v>
                </c:pt>
                <c:pt idx="753">
                  <c:v>9.583911045591813E-46</c:v>
                </c:pt>
                <c:pt idx="754">
                  <c:v>7.6617544296972006E-46</c:v>
                </c:pt>
                <c:pt idx="755">
                  <c:v>6.1243027099888933E-46</c:v>
                </c:pt>
                <c:pt idx="756">
                  <c:v>4.894722898936025E-46</c:v>
                </c:pt>
                <c:pt idx="757">
                  <c:v>3.9114941735784563E-46</c:v>
                </c:pt>
                <c:pt idx="758">
                  <c:v>3.1253629142045462E-46</c:v>
                </c:pt>
                <c:pt idx="759">
                  <c:v>2.4969019286909832E-46</c:v>
                </c:pt>
                <c:pt idx="760">
                  <c:v>1.9945542465091982E-46</c:v>
                </c:pt>
                <c:pt idx="761">
                  <c:v>1.5930654942852165E-46</c:v>
                </c:pt>
                <c:pt idx="762">
                  <c:v>1.2722278361377671E-46</c:v>
                </c:pt>
                <c:pt idx="763">
                  <c:v>1.0158736923913229E-46</c:v>
                </c:pt>
                <c:pt idx="764">
                  <c:v>8.1106967564124E-47</c:v>
                </c:pt>
                <c:pt idx="765">
                  <c:v>6.474709950480628E-47</c:v>
                </c:pt>
                <c:pt idx="766">
                  <c:v>5.1680445352498986E-47</c:v>
                </c:pt>
                <c:pt idx="767">
                  <c:v>4.1245448010180153E-47</c:v>
                </c:pt>
                <c:pt idx="768">
                  <c:v>3.2913170805307879E-47</c:v>
                </c:pt>
                <c:pt idx="769">
                  <c:v>2.6260767485807194E-47</c:v>
                </c:pt>
                <c:pt idx="770">
                  <c:v>2.0950248068194369E-47</c:v>
                </c:pt>
                <c:pt idx="771">
                  <c:v>1.6711485681052303E-47</c:v>
                </c:pt>
                <c:pt idx="772">
                  <c:v>1.3328619198312511E-47</c:v>
                </c:pt>
                <c:pt idx="773">
                  <c:v>1.0629174532795894E-47</c:v>
                </c:pt>
                <c:pt idx="774">
                  <c:v>8.4753621873435933E-48</c:v>
                </c:pt>
                <c:pt idx="775">
                  <c:v>6.7571166407213136E-48</c:v>
                </c:pt>
                <c:pt idx="776">
                  <c:v>5.3865296764742154E-48</c:v>
                </c:pt>
                <c:pt idx="777">
                  <c:v>4.2933990960147789E-48</c:v>
                </c:pt>
                <c:pt idx="778">
                  <c:v>3.4216698029246406E-48</c:v>
                </c:pt>
                <c:pt idx="779">
                  <c:v>2.7265887393195719E-48</c:v>
                </c:pt>
                <c:pt idx="780">
                  <c:v>2.1724307913083285E-48</c:v>
                </c:pt>
                <c:pt idx="781">
                  <c:v>1.7306813184756943E-48</c:v>
                </c:pt>
                <c:pt idx="782">
                  <c:v>1.3785838127505183E-48</c:v>
                </c:pt>
                <c:pt idx="783">
                  <c:v>1.0979794859473501E-48</c:v>
                </c:pt>
                <c:pt idx="784">
                  <c:v>8.7438022930755566E-49</c:v>
                </c:pt>
                <c:pt idx="785">
                  <c:v>6.9622810911961627E-49</c:v>
                </c:pt>
                <c:pt idx="786">
                  <c:v>5.5430394224940726E-49</c:v>
                </c:pt>
                <c:pt idx="787">
                  <c:v>4.4125500071530073E-49</c:v>
                </c:pt>
                <c:pt idx="788">
                  <c:v>3.5121789907715715E-49</c:v>
                </c:pt>
                <c:pt idx="789">
                  <c:v>2.795175217768887E-49</c:v>
                </c:pt>
                <c:pt idx="790">
                  <c:v>2.2242668947760742E-49</c:v>
                </c:pt>
                <c:pt idx="791">
                  <c:v>1.7697433592912785E-49</c:v>
                </c:pt>
                <c:pt idx="792">
                  <c:v>1.4079242370880038E-49</c:v>
                </c:pt>
                <c:pt idx="793">
                  <c:v>1.1199379144564385E-49</c:v>
                </c:pt>
                <c:pt idx="794">
                  <c:v>8.9074695377687988E-50</c:v>
                </c:pt>
                <c:pt idx="795">
                  <c:v>7.0837063183534914E-50</c:v>
                </c:pt>
                <c:pt idx="796">
                  <c:v>5.6326481088763469E-50</c:v>
                </c:pt>
                <c:pt idx="797">
                  <c:v>4.4782736777188785E-50</c:v>
                </c:pt>
                <c:pt idx="798">
                  <c:v>3.5600381042036821E-50</c:v>
                </c:pt>
                <c:pt idx="799">
                  <c:v>2.8297282713541696E-50</c:v>
                </c:pt>
                <c:pt idx="800">
                  <c:v>2.2489560049358759E-50</c:v>
                </c:pt>
                <c:pt idx="801">
                  <c:v>1.7871598146209293E-50</c:v>
                </c:pt>
                <c:pt idx="802">
                  <c:v>1.4200122556783593E-50</c:v>
                </c:pt>
                <c:pt idx="803">
                  <c:v>1.1281507391859789E-50</c:v>
                </c:pt>
                <c:pt idx="804">
                  <c:v>8.9616623193413542E-51</c:v>
                </c:pt>
                <c:pt idx="805">
                  <c:v>7.117975484380174E-51</c:v>
                </c:pt>
                <c:pt idx="806">
                  <c:v>5.6528952168827915E-51</c:v>
                </c:pt>
                <c:pt idx="807">
                  <c:v>4.4888178574997801E-51</c:v>
                </c:pt>
                <c:pt idx="808">
                  <c:v>3.5640164294455877E-51</c:v>
                </c:pt>
                <c:pt idx="809">
                  <c:v>2.82939865329921E-51</c:v>
                </c:pt>
                <c:pt idx="810">
                  <c:v>2.2459256947467184E-51</c:v>
                </c:pt>
                <c:pt idx="811">
                  <c:v>1.782557246810784E-51</c:v>
                </c:pt>
                <c:pt idx="812">
                  <c:v>1.4146158319528874E-51</c:v>
                </c:pt>
                <c:pt idx="813">
                  <c:v>1.1224849655117627E-51</c:v>
                </c:pt>
                <c:pt idx="814">
                  <c:v>8.9057316793955289E-52</c:v>
                </c:pt>
                <c:pt idx="815">
                  <c:v>7.0648964135868461E-52</c:v>
                </c:pt>
                <c:pt idx="816">
                  <c:v>5.6038844811994217E-52</c:v>
                </c:pt>
                <c:pt idx="817">
                  <c:v>4.4444681351566995E-52</c:v>
                </c:pt>
                <c:pt idx="818">
                  <c:v>3.5245017496501908E-52</c:v>
                </c:pt>
                <c:pt idx="819">
                  <c:v>2.7946217755143228E-52</c:v>
                </c:pt>
                <c:pt idx="820">
                  <c:v>2.2156225928524972E-52</c:v>
                </c:pt>
                <c:pt idx="821">
                  <c:v>1.7563700901613965E-52</c:v>
                </c:pt>
                <c:pt idx="822">
                  <c:v>1.3921429905702692E-52</c:v>
                </c:pt>
                <c:pt idx="823">
                  <c:v>1.1033143963930543E-52</c:v>
                </c:pt>
                <c:pt idx="824">
                  <c:v>8.7430389974421922E-53</c:v>
                </c:pt>
                <c:pt idx="825">
                  <c:v>6.9274483954010348E-53</c:v>
                </c:pt>
                <c:pt idx="826">
                  <c:v>5.4882261514734631E-53</c:v>
                </c:pt>
                <c:pt idx="827">
                  <c:v>4.3474898506157139E-53</c:v>
                </c:pt>
                <c:pt idx="828">
                  <c:v>3.4434445609312416E-53</c:v>
                </c:pt>
                <c:pt idx="829">
                  <c:v>2.727065797195061E-53</c:v>
                </c:pt>
                <c:pt idx="830">
                  <c:v>2.1594651635969499E-53</c:v>
                </c:pt>
                <c:pt idx="831">
                  <c:v>1.7097984337230423E-53</c:v>
                </c:pt>
                <c:pt idx="832">
                  <c:v>1.3536045815447959E-53</c:v>
                </c:pt>
                <c:pt idx="833">
                  <c:v>1.0714871479304793E-53</c:v>
                </c:pt>
                <c:pt idx="834">
                  <c:v>8.4806751501689438E-54</c:v>
                </c:pt>
                <c:pt idx="835">
                  <c:v>6.7115412269962485E-54</c:v>
                </c:pt>
                <c:pt idx="836">
                  <c:v>5.310831593395825E-54</c:v>
                </c:pt>
                <c:pt idx="837">
                  <c:v>4.2019539888973508E-54</c:v>
                </c:pt>
                <c:pt idx="838">
                  <c:v>3.3242112158162671E-54</c:v>
                </c:pt>
                <c:pt idx="839">
                  <c:v>2.6295082904778167E-54</c:v>
                </c:pt>
                <c:pt idx="840">
                  <c:v>2.0797405280260557E-54</c:v>
                </c:pt>
                <c:pt idx="841">
                  <c:v>1.6447220039049546E-54</c:v>
                </c:pt>
                <c:pt idx="842">
                  <c:v>1.3005427955324351E-54</c:v>
                </c:pt>
                <c:pt idx="843">
                  <c:v>1.028266412124879E-54</c:v>
                </c:pt>
                <c:pt idx="844">
                  <c:v>8.1289709169723274E-55</c:v>
                </c:pt>
                <c:pt idx="845">
                  <c:v>6.4256115407555887E-55</c:v>
                </c:pt>
                <c:pt idx="846">
                  <c:v>5.0785812015519503E-55</c:v>
                </c:pt>
                <c:pt idx="847">
                  <c:v>4.0134645496843503E-55</c:v>
                </c:pt>
                <c:pt idx="848">
                  <c:v>3.1713605367595365E-55</c:v>
                </c:pt>
                <c:pt idx="849">
                  <c:v>2.505653534103983E-55</c:v>
                </c:pt>
                <c:pt idx="850">
                  <c:v>1.9794552833125565E-55</c:v>
                </c:pt>
                <c:pt idx="851">
                  <c:v>1.5635785527291938E-55</c:v>
                </c:pt>
                <c:pt idx="852">
                  <c:v>1.2349321760693005E-55</c:v>
                </c:pt>
                <c:pt idx="853">
                  <c:v>9.7524999975745724E-56</c:v>
                </c:pt>
                <c:pt idx="854">
                  <c:v>7.7008439166065002E-56</c:v>
                </c:pt>
                <c:pt idx="855">
                  <c:v>6.0800934067709341E-56</c:v>
                </c:pt>
                <c:pt idx="856">
                  <c:v>4.7998957823570864E-56</c:v>
                </c:pt>
                <c:pt idx="857">
                  <c:v>3.7888119374236367E-56</c:v>
                </c:pt>
                <c:pt idx="858">
                  <c:v>2.9903638424299404E-56</c:v>
                </c:pt>
                <c:pt idx="859">
                  <c:v>2.3599066128311742E-56</c:v>
                </c:pt>
                <c:pt idx="860">
                  <c:v>1.8621534242661477E-56</c:v>
                </c:pt>
                <c:pt idx="861">
                  <c:v>1.4692172500644553E-56</c:v>
                </c:pt>
                <c:pt idx="862">
                  <c:v>1.1590616888646639E-56</c:v>
                </c:pt>
                <c:pt idx="863">
                  <c:v>9.1427556802162161E-57</c:v>
                </c:pt>
                <c:pt idx="864">
                  <c:v>7.2110376964735807E-57</c:v>
                </c:pt>
                <c:pt idx="865">
                  <c:v>5.6868079616914811E-57</c:v>
                </c:pt>
                <c:pt idx="866">
                  <c:v>4.4842473692886099E-57</c:v>
                </c:pt>
                <c:pt idx="867">
                  <c:v>3.5355812375570147E-57</c:v>
                </c:pt>
                <c:pt idx="868">
                  <c:v>2.7872915299093459E-57</c:v>
                </c:pt>
                <c:pt idx="869">
                  <c:v>2.197122857238519E-57</c:v>
                </c:pt>
                <c:pt idx="870">
                  <c:v>1.7317161947796809E-57</c:v>
                </c:pt>
                <c:pt idx="871">
                  <c:v>1.364738929731155E-57</c:v>
                </c:pt>
                <c:pt idx="872">
                  <c:v>1.0754073083886738E-57</c:v>
                </c:pt>
                <c:pt idx="873">
                  <c:v>8.4731907773737462E-58</c:v>
                </c:pt>
                <c:pt idx="874">
                  <c:v>6.6753130869820114E-58</c:v>
                </c:pt>
                <c:pt idx="875">
                  <c:v>5.2583199106956492E-58</c:v>
                </c:pt>
                <c:pt idx="876">
                  <c:v>4.1416475173960509E-58</c:v>
                </c:pt>
                <c:pt idx="877">
                  <c:v>3.2617456042736593E-58</c:v>
                </c:pt>
                <c:pt idx="878">
                  <c:v>2.5684902017904381E-58</c:v>
                </c:pt>
                <c:pt idx="879">
                  <c:v>2.0223516453752637E-58</c:v>
                </c:pt>
                <c:pt idx="880">
                  <c:v>1.5921589376979986E-58</c:v>
                </c:pt>
                <c:pt idx="881">
                  <c:v>1.2533351154040876E-58</c:v>
                </c:pt>
                <c:pt idx="882">
                  <c:v>9.865045517650642E-59</c:v>
                </c:pt>
                <c:pt idx="883">
                  <c:v>7.7639392971225499E-59</c:v>
                </c:pt>
                <c:pt idx="884">
                  <c:v>6.1096506169757136E-59</c:v>
                </c:pt>
                <c:pt idx="885">
                  <c:v>4.8073072646212695E-59</c:v>
                </c:pt>
                <c:pt idx="886">
                  <c:v>3.7821496007294965E-59</c:v>
                </c:pt>
                <c:pt idx="887">
                  <c:v>2.9752735059587199E-59</c:v>
                </c:pt>
                <c:pt idx="888">
                  <c:v>2.3402729418019885E-59</c:v>
                </c:pt>
                <c:pt idx="889">
                  <c:v>1.8405923230578362E-59</c:v>
                </c:pt>
                <c:pt idx="890">
                  <c:v>1.4474388790464421E-59</c:v>
                </c:pt>
                <c:pt idx="891">
                  <c:v>1.138136752966659E-59</c:v>
                </c:pt>
                <c:pt idx="892">
                  <c:v>8.9482951876197969E-60</c:v>
                </c:pt>
                <c:pt idx="893">
                  <c:v>7.0345747763591506E-60</c:v>
                </c:pt>
                <c:pt idx="894">
                  <c:v>5.5295163453077835E-60</c:v>
                </c:pt>
                <c:pt idx="895">
                  <c:v>4.3459851972884156E-60</c:v>
                </c:pt>
                <c:pt idx="896">
                  <c:v>3.4153970069316265E-60</c:v>
                </c:pt>
                <c:pt idx="897">
                  <c:v>2.6837746821417097E-60</c:v>
                </c:pt>
                <c:pt idx="898">
                  <c:v>2.1086420850839648E-60</c:v>
                </c:pt>
                <c:pt idx="899">
                  <c:v>1.6565772847240176E-60</c:v>
                </c:pt>
                <c:pt idx="900">
                  <c:v>1.3012855282977892E-60</c:v>
                </c:pt>
                <c:pt idx="901">
                  <c:v>1.0220817105069162E-60</c:v>
                </c:pt>
                <c:pt idx="902">
                  <c:v>8.026954576863257E-61</c:v>
                </c:pt>
                <c:pt idx="903">
                  <c:v>6.3033034882846091E-61</c:v>
                </c:pt>
                <c:pt idx="904">
                  <c:v>4.9492330752157056E-61</c:v>
                </c:pt>
                <c:pt idx="905">
                  <c:v>3.8856164045790055E-61</c:v>
                </c:pt>
                <c:pt idx="906">
                  <c:v>3.0502421783583759E-61</c:v>
                </c:pt>
                <c:pt idx="907">
                  <c:v>2.394204005660982E-61</c:v>
                </c:pt>
                <c:pt idx="908">
                  <c:v>1.8790592253604991E-61</c:v>
                </c:pt>
                <c:pt idx="909">
                  <c:v>1.4745935189376948E-61</c:v>
                </c:pt>
                <c:pt idx="910">
                  <c:v>1.1570623470258059E-61</c:v>
                </c:pt>
                <c:pt idx="911">
                  <c:v>9.0780765610025881E-62</c:v>
                </c:pt>
                <c:pt idx="912">
                  <c:v>7.1216989698836291E-62</c:v>
                </c:pt>
                <c:pt idx="913">
                  <c:v>5.5863240710955048E-62</c:v>
                </c:pt>
                <c:pt idx="914">
                  <c:v>4.381486055171548E-62</c:v>
                </c:pt>
                <c:pt idx="915">
                  <c:v>3.4361300012255591E-62</c:v>
                </c:pt>
                <c:pt idx="916">
                  <c:v>2.6944531393458549E-62</c:v>
                </c:pt>
                <c:pt idx="917">
                  <c:v>2.1126357779266951E-62</c:v>
                </c:pt>
                <c:pt idx="918">
                  <c:v>1.6562718608295141E-62</c:v>
                </c:pt>
                <c:pt idx="919">
                  <c:v>1.2983496493033404E-62</c:v>
                </c:pt>
                <c:pt idx="920">
                  <c:v>1.0176649228708509E-62</c:v>
                </c:pt>
                <c:pt idx="921">
                  <c:v>7.9757419693469269E-63</c:v>
                </c:pt>
                <c:pt idx="922">
                  <c:v>6.2501520815146474E-63</c:v>
                </c:pt>
                <c:pt idx="923">
                  <c:v>4.8973746019470526E-63</c:v>
                </c:pt>
                <c:pt idx="924">
                  <c:v>3.8369784898279173E-63</c:v>
                </c:pt>
                <c:pt idx="925">
                  <c:v>3.0058600383745477E-63</c:v>
                </c:pt>
                <c:pt idx="926">
                  <c:v>2.3545154525896808E-63</c:v>
                </c:pt>
                <c:pt idx="927">
                  <c:v>1.8441140870782787E-63</c:v>
                </c:pt>
                <c:pt idx="928">
                  <c:v>1.444200614667405E-63</c:v>
                </c:pt>
                <c:pt idx="929">
                  <c:v>1.1308911747946866E-63</c:v>
                </c:pt>
                <c:pt idx="930">
                  <c:v>8.8545746416011101E-64</c:v>
                </c:pt>
                <c:pt idx="931">
                  <c:v>6.9321546023096792E-64</c:v>
                </c:pt>
                <c:pt idx="932">
                  <c:v>5.4265333205301842E-64</c:v>
                </c:pt>
                <c:pt idx="933">
                  <c:v>4.2474713192511737E-64</c:v>
                </c:pt>
                <c:pt idx="934">
                  <c:v>3.3242389349321688E-64</c:v>
                </c:pt>
                <c:pt idx="935">
                  <c:v>2.6014042985034449E-64</c:v>
                </c:pt>
                <c:pt idx="936">
                  <c:v>2.0355293508357661E-64</c:v>
                </c:pt>
                <c:pt idx="937">
                  <c:v>1.5925784212954994E-64</c:v>
                </c:pt>
                <c:pt idx="938">
                  <c:v>1.2458859151653222E-64</c:v>
                </c:pt>
                <c:pt idx="939">
                  <c:v>9.7456265454024871E-65</c:v>
                </c:pt>
                <c:pt idx="940">
                  <c:v>7.622463305415403E-65</c:v>
                </c:pt>
                <c:pt idx="941">
                  <c:v>5.9612187149911216E-65</c:v>
                </c:pt>
                <c:pt idx="942">
                  <c:v>4.6615350608319923E-65</c:v>
                </c:pt>
                <c:pt idx="943">
                  <c:v>3.6448284045344957E-65</c:v>
                </c:pt>
                <c:pt idx="944">
                  <c:v>2.8495711155806021E-65</c:v>
                </c:pt>
                <c:pt idx="945">
                  <c:v>2.2275950395277708E-65</c:v>
                </c:pt>
                <c:pt idx="946">
                  <c:v>1.7411947991666226E-65</c:v>
                </c:pt>
                <c:pt idx="947">
                  <c:v>1.3608582961069271E-65</c:v>
                </c:pt>
                <c:pt idx="948">
                  <c:v>1.0634888024806573E-65</c:v>
                </c:pt>
                <c:pt idx="949">
                  <c:v>8.3101231147245484E-66</c:v>
                </c:pt>
                <c:pt idx="950">
                  <c:v>6.4928678205454862E-66</c:v>
                </c:pt>
                <c:pt idx="951">
                  <c:v>5.0724792651340828E-66</c:v>
                </c:pt>
                <c:pt idx="952">
                  <c:v>3.9624031592468341E-66</c:v>
                </c:pt>
                <c:pt idx="953">
                  <c:v>3.0949365604397858E-66</c:v>
                </c:pt>
                <c:pt idx="954">
                  <c:v>2.417127713713581E-66</c:v>
                </c:pt>
                <c:pt idx="955">
                  <c:v>1.8875664419833405E-66</c:v>
                </c:pt>
                <c:pt idx="956">
                  <c:v>1.4738719298830826E-66</c:v>
                </c:pt>
                <c:pt idx="957">
                  <c:v>1.1507265802368996E-66</c:v>
                </c:pt>
                <c:pt idx="958">
                  <c:v>8.9833741000599252E-67</c:v>
                </c:pt>
                <c:pt idx="959">
                  <c:v>7.0123214582613612E-67</c:v>
                </c:pt>
                <c:pt idx="960">
                  <c:v>5.4731731115256893E-67</c:v>
                </c:pt>
                <c:pt idx="961">
                  <c:v>4.2714136958460617E-67</c:v>
                </c:pt>
                <c:pt idx="962">
                  <c:v>3.3331834477671512E-67</c:v>
                </c:pt>
                <c:pt idx="963">
                  <c:v>2.6007701555231639E-67</c:v>
                </c:pt>
                <c:pt idx="964">
                  <c:v>2.0290836485637211E-67</c:v>
                </c:pt>
                <c:pt idx="965">
                  <c:v>1.5828989725339859E-67</c:v>
                </c:pt>
                <c:pt idx="966">
                  <c:v>1.2347008782801382E-67</c:v>
                </c:pt>
                <c:pt idx="967">
                  <c:v>9.6299864617693116E-68</c:v>
                </c:pt>
                <c:pt idx="968">
                  <c:v>7.5100875769099829E-68</c:v>
                </c:pt>
                <c:pt idx="969">
                  <c:v>5.8562522801244637E-68</c:v>
                </c:pt>
                <c:pt idx="970">
                  <c:v>4.5661486922480027E-68</c:v>
                </c:pt>
                <c:pt idx="971">
                  <c:v>3.559884144768585E-68</c:v>
                </c:pt>
                <c:pt idx="972">
                  <c:v>2.7750912373262947E-68</c:v>
                </c:pt>
                <c:pt idx="973">
                  <c:v>2.1630885608479727E-68</c:v>
                </c:pt>
                <c:pt idx="974">
                  <c:v>1.6858813759422844E-68</c:v>
                </c:pt>
                <c:pt idx="975">
                  <c:v>1.3138187281220712E-68</c:v>
                </c:pt>
                <c:pt idx="976">
                  <c:v>1.0237635233316863E-68</c:v>
                </c:pt>
                <c:pt idx="977">
                  <c:v>7.9766340435786789E-69</c:v>
                </c:pt>
                <c:pt idx="978">
                  <c:v>6.2143475943022426E-69</c:v>
                </c:pt>
                <c:pt idx="979">
                  <c:v>4.8409134462138353E-69</c:v>
                </c:pt>
                <c:pt idx="980">
                  <c:v>3.7706397444966216E-69</c:v>
                </c:pt>
                <c:pt idx="981">
                  <c:v>2.9366944043348035E-69</c:v>
                </c:pt>
                <c:pt idx="982">
                  <c:v>2.2869596729717846E-69</c:v>
                </c:pt>
                <c:pt idx="983">
                  <c:v>1.7807966820110701E-69</c:v>
                </c:pt>
                <c:pt idx="984">
                  <c:v>1.3865204957111747E-69</c:v>
                </c:pt>
                <c:pt idx="985">
                  <c:v>1.0794298373763174E-69</c:v>
                </c:pt>
                <c:pt idx="986">
                  <c:v>8.4026980281333883E-70</c:v>
                </c:pt>
                <c:pt idx="987">
                  <c:v>6.5403253231490868E-70</c:v>
                </c:pt>
                <c:pt idx="988">
                  <c:v>5.0902164117425763E-70</c:v>
                </c:pt>
                <c:pt idx="989">
                  <c:v>3.9612247812580998E-70</c:v>
                </c:pt>
                <c:pt idx="990">
                  <c:v>3.082329879484751E-70</c:v>
                </c:pt>
                <c:pt idx="991">
                  <c:v>2.3981987781905946E-70</c:v>
                </c:pt>
                <c:pt idx="992">
                  <c:v>1.8657253577836237E-70</c:v>
                </c:pt>
                <c:pt idx="993">
                  <c:v>1.4513319976876641E-70</c:v>
                </c:pt>
                <c:pt idx="994">
                  <c:v>1.1288659900302747E-70</c:v>
                </c:pt>
                <c:pt idx="995">
                  <c:v>8.7795976511846451E-71</c:v>
                </c:pt>
                <c:pt idx="996">
                  <c:v>6.8275279617686181E-71</c:v>
                </c:pt>
                <c:pt idx="997">
                  <c:v>5.3089551147283943E-71</c:v>
                </c:pt>
                <c:pt idx="998">
                  <c:v>4.1277306960250116E-71</c:v>
                </c:pt>
                <c:pt idx="999">
                  <c:v>3.2090053034624497E-71</c:v>
                </c:pt>
                <c:pt idx="1000">
                  <c:v>2.4945162412666312E-71</c:v>
                </c:pt>
                <c:pt idx="1001">
                  <c:v>1.9389164753658683E-71</c:v>
                </c:pt>
                <c:pt idx="1002">
                  <c:v>1.5069150584114985E-71</c:v>
                </c:pt>
                <c:pt idx="1003">
                  <c:v>1.1710498800341245E-71</c:v>
                </c:pt>
                <c:pt idx="1004">
                  <c:v>9.0995309613976407E-72</c:v>
                </c:pt>
                <c:pt idx="1005">
                  <c:v>7.0700039188478061E-72</c:v>
                </c:pt>
                <c:pt idx="1006">
                  <c:v>5.4925924903183922E-72</c:v>
                </c:pt>
                <c:pt idx="1007">
                  <c:v>4.2667011226258607E-72</c:v>
                </c:pt>
                <c:pt idx="1008">
                  <c:v>3.3140894538972329E-72</c:v>
                </c:pt>
                <c:pt idx="1009">
                  <c:v>2.573910459659181E-72</c:v>
                </c:pt>
                <c:pt idx="1010">
                  <c:v>1.9988485442617592E-72</c:v>
                </c:pt>
                <c:pt idx="1011">
                  <c:v>1.5521140460674127E-72</c:v>
                </c:pt>
                <c:pt idx="1012">
                  <c:v>1.2051044755956587E-72</c:v>
                </c:pt>
                <c:pt idx="1013">
                  <c:v>9.3558476400577641E-73</c:v>
                </c:pt>
                <c:pt idx="1014">
                  <c:v>7.2627148791847953E-73</c:v>
                </c:pt>
                <c:pt idx="1015">
                  <c:v>5.6373150090329479E-73</c:v>
                </c:pt>
                <c:pt idx="1016">
                  <c:v>4.3752523652355498E-73</c:v>
                </c:pt>
                <c:pt idx="1017">
                  <c:v>3.3954039571628918E-73</c:v>
                </c:pt>
                <c:pt idx="1018">
                  <c:v>2.6347376142196811E-73</c:v>
                </c:pt>
                <c:pt idx="1019">
                  <c:v>2.0442825096477316E-73</c:v>
                </c:pt>
                <c:pt idx="1020">
                  <c:v>1.5859961026079107E-73</c:v>
                </c:pt>
                <c:pt idx="1021">
                  <c:v>1.2303283210581288E-73</c:v>
                </c:pt>
                <c:pt idx="1022">
                  <c:v>9.5432800901820381E-74</c:v>
                </c:pt>
                <c:pt idx="1023">
                  <c:v>7.4017106608624124E-74</c:v>
                </c:pt>
                <c:pt idx="1024">
                  <c:v>5.7401648320908239E-74</c:v>
                </c:pt>
                <c:pt idx="1025">
                  <c:v>4.4511731589451047E-74</c:v>
                </c:pt>
                <c:pt idx="1026">
                  <c:v>3.4512984990635644E-74</c:v>
                </c:pt>
                <c:pt idx="1027">
                  <c:v>2.6757682953526884E-74</c:v>
                </c:pt>
                <c:pt idx="1028">
                  <c:v>2.0743043258372551E-74</c:v>
                </c:pt>
                <c:pt idx="1029">
                  <c:v>1.6078831039097899E-74</c:v>
                </c:pt>
                <c:pt idx="1030">
                  <c:v>1.2462194913631507E-74</c:v>
                </c:pt>
                <c:pt idx="1031">
                  <c:v>9.6581226729913406E-75</c:v>
                </c:pt>
                <c:pt idx="1032">
                  <c:v>7.4842630835964746E-75</c:v>
                </c:pt>
                <c:pt idx="1033">
                  <c:v>5.7991396006284685E-75</c:v>
                </c:pt>
                <c:pt idx="1034">
                  <c:v>4.4929988996076044E-75</c:v>
                </c:pt>
                <c:pt idx="1035">
                  <c:v>3.4807059168361032E-75</c:v>
                </c:pt>
                <c:pt idx="1036">
                  <c:v>2.6962282906628268E-75</c:v>
                </c:pt>
                <c:pt idx="1037">
                  <c:v>2.0883550725269055E-75</c:v>
                </c:pt>
                <c:pt idx="1038">
                  <c:v>1.6173738310820059E-75</c:v>
                </c:pt>
                <c:pt idx="1039">
                  <c:v>1.252491861272518E-75</c:v>
                </c:pt>
                <c:pt idx="1040">
                  <c:v>9.698350659404176E-76</c:v>
                </c:pt>
                <c:pt idx="1041">
                  <c:v>7.5089525877264599E-76</c:v>
                </c:pt>
                <c:pt idx="1042">
                  <c:v>5.8132552228151404E-76</c:v>
                </c:pt>
                <c:pt idx="1043">
                  <c:v>4.5000569196575231E-76</c:v>
                </c:pt>
                <c:pt idx="1044">
                  <c:v>3.4831746524963621E-76</c:v>
                </c:pt>
                <c:pt idx="1045">
                  <c:v>2.6958216854385778E-76</c:v>
                </c:pt>
                <c:pt idx="1046">
                  <c:v>2.0862472628230097E-76</c:v>
                </c:pt>
                <c:pt idx="1047">
                  <c:v>1.6143553698074918E-76</c:v>
                </c:pt>
                <c:pt idx="1048">
                  <c:v>1.2490829773826811E-76</c:v>
                </c:pt>
                <c:pt idx="1049">
                  <c:v>9.6636737688285592E-77</c:v>
                </c:pt>
                <c:pt idx="1050">
                  <c:v>7.4757039341239108E-77</c:v>
                </c:pt>
                <c:pt idx="1051">
                  <c:v>5.7825690519181744E-77</c:v>
                </c:pt>
                <c:pt idx="1052">
                  <c:v>4.4724809741561689E-77</c:v>
                </c:pt>
                <c:pt idx="1053">
                  <c:v>3.4588772884511227E-77</c:v>
                </c:pt>
                <c:pt idx="1054">
                  <c:v>2.6747353963198461E-77</c:v>
                </c:pt>
                <c:pt idx="1055">
                  <c:v>2.0681667480021164E-77</c:v>
                </c:pt>
                <c:pt idx="1056">
                  <c:v>1.5990033438267115E-77</c:v>
                </c:pt>
                <c:pt idx="1057">
                  <c:v>1.2361532798077354E-77</c:v>
                </c:pt>
                <c:pt idx="1058">
                  <c:v>9.5555227374466643E-78</c:v>
                </c:pt>
                <c:pt idx="1059">
                  <c:v>7.3857700902497512E-78</c:v>
                </c:pt>
                <c:pt idx="1060">
                  <c:v>5.7081630035780894E-78</c:v>
                </c:pt>
                <c:pt idx="1061">
                  <c:v>4.4111947736646721E-78</c:v>
                </c:pt>
                <c:pt idx="1062">
                  <c:v>3.4085951828742003E-78</c:v>
                </c:pt>
                <c:pt idx="1063">
                  <c:v>2.633625262871251E-78</c:v>
                </c:pt>
                <c:pt idx="1064">
                  <c:v>2.0346604013327221E-78</c:v>
                </c:pt>
                <c:pt idx="1065">
                  <c:v>1.5717711898098605E-78</c:v>
                </c:pt>
                <c:pt idx="1066">
                  <c:v>1.2140768848868909E-78</c:v>
                </c:pt>
                <c:pt idx="1067">
                  <c:v>9.3769709438914833E-79</c:v>
                </c:pt>
                <c:pt idx="1068">
                  <c:v>7.2416661734478719E-79</c:v>
                </c:pt>
                <c:pt idx="1069">
                  <c:v>5.5920882920918513E-79</c:v>
                </c:pt>
                <c:pt idx="1070">
                  <c:v>4.3178660419009967E-79</c:v>
                </c:pt>
                <c:pt idx="1071">
                  <c:v>3.3336804851126784E-79</c:v>
                </c:pt>
                <c:pt idx="1072">
                  <c:v>2.5735847924469338E-79</c:v>
                </c:pt>
                <c:pt idx="1073">
                  <c:v>1.9866105087390022E-79</c:v>
                </c:pt>
                <c:pt idx="1074">
                  <c:v>1.5333692528823723E-79</c:v>
                </c:pt>
                <c:pt idx="1075">
                  <c:v>1.1834245787804246E-79</c:v>
                </c:pt>
                <c:pt idx="1076">
                  <c:v>9.1325964789385601E-80</c:v>
                </c:pt>
                <c:pt idx="1077">
                  <c:v>7.0470578926268431E-80</c:v>
                </c:pt>
                <c:pt idx="1078">
                  <c:v>5.4372754303234841E-80</c:v>
                </c:pt>
                <c:pt idx="1079">
                  <c:v>4.1948340767271546E-80</c:v>
                </c:pt>
                <c:pt idx="1080">
                  <c:v>3.2359979563429064E-80</c:v>
                </c:pt>
                <c:pt idx="1081">
                  <c:v>2.4960985264330502E-80</c:v>
                </c:pt>
                <c:pt idx="1082">
                  <c:v>1.9251974586092627E-80</c:v>
                </c:pt>
                <c:pt idx="1083">
                  <c:v>1.4847349874995985E-80</c:v>
                </c:pt>
                <c:pt idx="1084">
                  <c:v>1.1449400558597864E-80</c:v>
                </c:pt>
                <c:pt idx="1085">
                  <c:v>8.8282929603684228E-81</c:v>
                </c:pt>
                <c:pt idx="1086">
                  <c:v>6.8066111389063104E-81</c:v>
                </c:pt>
                <c:pt idx="1087">
                  <c:v>5.2474148106607121E-81</c:v>
                </c:pt>
                <c:pt idx="1088">
                  <c:v>4.0450150579878257E-81</c:v>
                </c:pt>
                <c:pt idx="1089">
                  <c:v>3.1178499759827285E-81</c:v>
                </c:pt>
                <c:pt idx="1090">
                  <c:v>2.4029827164250934E-81</c:v>
                </c:pt>
                <c:pt idx="1091">
                  <c:v>1.851852865619557E-81</c:v>
                </c:pt>
                <c:pt idx="1092">
                  <c:v>1.4269959563797481E-81</c:v>
                </c:pt>
                <c:pt idx="1093">
                  <c:v>1.0995107421119522E-81</c:v>
                </c:pt>
                <c:pt idx="1094">
                  <c:v>8.4710396901997051E-82</c:v>
                </c:pt>
                <c:pt idx="1095">
                  <c:v>6.5258110937029177E-82</c:v>
                </c:pt>
                <c:pt idx="1096">
                  <c:v>5.0268144674279962E-82</c:v>
                </c:pt>
                <c:pt idx="1097">
                  <c:v>3.871790301961922E-82</c:v>
                </c:pt>
                <c:pt idx="1098">
                  <c:v>2.9818888255981513E-82</c:v>
                </c:pt>
                <c:pt idx="1099">
                  <c:v>2.296316526631791E-82</c:v>
                </c:pt>
                <c:pt idx="1100">
                  <c:v>1.7682056540874274E-82</c:v>
                </c:pt>
                <c:pt idx="1101">
                  <c:v>1.3614276085709037E-82</c:v>
                </c:pt>
                <c:pt idx="1102">
                  <c:v>1.0481347560415346E-82</c:v>
                </c:pt>
                <c:pt idx="1103">
                  <c:v>8.0686433087457279E-83</c:v>
                </c:pt>
                <c:pt idx="1104">
                  <c:v>6.2107603612340328E-83</c:v>
                </c:pt>
                <c:pt idx="1105">
                  <c:v>4.7802424501838839E-83</c:v>
                </c:pt>
                <c:pt idx="1106">
                  <c:v>3.6788832632068107E-83</c:v>
                </c:pt>
                <c:pt idx="1107">
                  <c:v>2.8310207755261807E-83</c:v>
                </c:pt>
                <c:pt idx="1108">
                  <c:v>2.1783672897058295E-83</c:v>
                </c:pt>
                <c:pt idx="1109">
                  <c:v>1.6760238478536622E-83</c:v>
                </c:pt>
                <c:pt idx="1110">
                  <c:v>1.2894079742964936E-83</c:v>
                </c:pt>
                <c:pt idx="1111">
                  <c:v>9.9188566919866718E-84</c:v>
                </c:pt>
                <c:pt idx="1112">
                  <c:v>7.6294638592813811E-84</c:v>
                </c:pt>
                <c:pt idx="1113">
                  <c:v>5.8679661509172153E-84</c:v>
                </c:pt>
                <c:pt idx="1114">
                  <c:v>4.5127615851372885E-84</c:v>
                </c:pt>
                <c:pt idx="1115">
                  <c:v>3.4702313123785874E-84</c:v>
                </c:pt>
                <c:pt idx="1116">
                  <c:v>2.6683066438473489E-84</c:v>
                </c:pt>
                <c:pt idx="1117">
                  <c:v>2.0515134303130701E-84</c:v>
                </c:pt>
                <c:pt idx="1118">
                  <c:v>1.5771548621407488E-84</c:v>
                </c:pt>
                <c:pt idx="1119">
                  <c:v>1.212371437095321E-84</c:v>
                </c:pt>
                <c:pt idx="1120">
                  <c:v>9.3187673492069188E-85</c:v>
                </c:pt>
                <c:pt idx="1121">
                  <c:v>7.1621381406113746E-85</c:v>
                </c:pt>
                <c:pt idx="1122">
                  <c:v>5.5041264405153128E-85</c:v>
                </c:pt>
                <c:pt idx="1123">
                  <c:v>4.2295642777207686E-85</c:v>
                </c:pt>
                <c:pt idx="1124">
                  <c:v>3.2498581834726877E-85</c:v>
                </c:pt>
                <c:pt idx="1125">
                  <c:v>2.496863362827639E-85</c:v>
                </c:pt>
                <c:pt idx="1126">
                  <c:v>1.9181685437909329E-85</c:v>
                </c:pt>
                <c:pt idx="1127">
                  <c:v>1.4734669770674906E-85</c:v>
                </c:pt>
                <c:pt idx="1128">
                  <c:v>1.1317636408308033E-85</c:v>
                </c:pt>
                <c:pt idx="1129">
                  <c:v>8.6922616401026803E-86</c:v>
                </c:pt>
                <c:pt idx="1130">
                  <c:v>6.6753124517297397E-86</c:v>
                </c:pt>
                <c:pt idx="1131">
                  <c:v>5.125924393439715E-86</c:v>
                </c:pt>
                <c:pt idx="1132">
                  <c:v>3.9358144556235652E-86</c:v>
                </c:pt>
                <c:pt idx="1133">
                  <c:v>3.0217525212119289E-86</c:v>
                </c:pt>
                <c:pt idx="1134">
                  <c:v>2.319770703939517E-86</c:v>
                </c:pt>
                <c:pt idx="1135">
                  <c:v>1.7807098003829466E-86</c:v>
                </c:pt>
                <c:pt idx="1136">
                  <c:v>1.3667944124249342E-86</c:v>
                </c:pt>
                <c:pt idx="1137">
                  <c:v>1.0489993766078227E-86</c:v>
                </c:pt>
                <c:pt idx="1138">
                  <c:v>8.0502485310464972E-87</c:v>
                </c:pt>
                <c:pt idx="1139">
                  <c:v>6.1773954300259923E-87</c:v>
                </c:pt>
                <c:pt idx="1140">
                  <c:v>4.7398391697876171E-87</c:v>
                </c:pt>
                <c:pt idx="1141">
                  <c:v>3.6365028377762962E-87</c:v>
                </c:pt>
                <c:pt idx="1142">
                  <c:v>2.7897572248509547E-87</c:v>
                </c:pt>
                <c:pt idx="1143">
                  <c:v>2.139986723716482E-87</c:v>
                </c:pt>
                <c:pt idx="1144">
                  <c:v>1.6414133745440985E-87</c:v>
                </c:pt>
                <c:pt idx="1145">
                  <c:v>1.2588880473562716E-87</c:v>
                </c:pt>
                <c:pt idx="1146">
                  <c:v>9.6542499516065473E-88</c:v>
                </c:pt>
                <c:pt idx="1147">
                  <c:v>7.4030773336352213E-88</c:v>
                </c:pt>
                <c:pt idx="1148">
                  <c:v>5.6763397945052751E-88</c:v>
                </c:pt>
                <c:pt idx="1149">
                  <c:v>4.3519797730236935E-88</c:v>
                </c:pt>
                <c:pt idx="1150">
                  <c:v>3.3363205298999523E-88</c:v>
                </c:pt>
                <c:pt idx="1151">
                  <c:v>2.5574733486048895E-88</c:v>
                </c:pt>
                <c:pt idx="1152">
                  <c:v>1.9602747542657087E-88</c:v>
                </c:pt>
                <c:pt idx="1153">
                  <c:v>1.5023990170321104E-88</c:v>
                </c:pt>
                <c:pt idx="1154">
                  <c:v>1.1513733708491345E-88</c:v>
                </c:pt>
                <c:pt idx="1155">
                  <c:v>8.8228653055391853E-89</c:v>
                </c:pt>
                <c:pt idx="1156">
                  <c:v>6.7602962476209489E-89</c:v>
                </c:pt>
                <c:pt idx="1157">
                  <c:v>5.1794595918015896E-89</c:v>
                </c:pt>
                <c:pt idx="1158">
                  <c:v>3.9679468405800653E-89</c:v>
                </c:pt>
                <c:pt idx="1159">
                  <c:v>3.0395545909260972E-89</c:v>
                </c:pt>
                <c:pt idx="1160">
                  <c:v>2.3281812589428538E-89</c:v>
                </c:pt>
                <c:pt idx="1161">
                  <c:v>1.7831439346829314E-89</c:v>
                </c:pt>
                <c:pt idx="1162">
                  <c:v>1.3655852420145128E-89</c:v>
                </c:pt>
                <c:pt idx="1163">
                  <c:v>1.0457167459418449E-89</c:v>
                </c:pt>
                <c:pt idx="1164">
                  <c:v>8.0070432944366816E-90</c:v>
                </c:pt>
                <c:pt idx="1165">
                  <c:v>6.1304617667447235E-90</c:v>
                </c:pt>
                <c:pt idx="1166">
                  <c:v>4.6932871756419657E-90</c:v>
                </c:pt>
                <c:pt idx="1167">
                  <c:v>3.5927254486171272E-90</c:v>
                </c:pt>
                <c:pt idx="1168">
                  <c:v>2.7500077886737009E-90</c:v>
                </c:pt>
                <c:pt idx="1169">
                  <c:v>2.1047806436461797E-90</c:v>
                </c:pt>
                <c:pt idx="1170">
                  <c:v>1.6108044235237205E-90</c:v>
                </c:pt>
                <c:pt idx="1171">
                  <c:v>1.2326559388965452E-90</c:v>
                </c:pt>
                <c:pt idx="1172">
                  <c:v>9.4320055824930572E-91</c:v>
                </c:pt>
                <c:pt idx="1173">
                  <c:v>7.2165458431159118E-91</c:v>
                </c:pt>
                <c:pt idx="1174">
                  <c:v>5.5210016984028192E-91</c:v>
                </c:pt>
                <c:pt idx="1175">
                  <c:v>4.2234717929246802E-91</c:v>
                </c:pt>
                <c:pt idx="1176">
                  <c:v>3.230610183980256E-91</c:v>
                </c:pt>
                <c:pt idx="1177">
                  <c:v>2.4709433634465779E-91</c:v>
                </c:pt>
                <c:pt idx="1178">
                  <c:v>1.8897498902672135E-91</c:v>
                </c:pt>
                <c:pt idx="1179">
                  <c:v>1.445137603997112E-91</c:v>
                </c:pt>
                <c:pt idx="1180">
                  <c:v>1.1050385819154973E-91</c:v>
                </c:pt>
                <c:pt idx="1181">
                  <c:v>8.4490733052969522E-92</c:v>
                </c:pt>
                <c:pt idx="1182">
                  <c:v>6.4595779397996659E-92</c:v>
                </c:pt>
                <c:pt idx="1183">
                  <c:v>4.9381316720954143E-92</c:v>
                </c:pt>
                <c:pt idx="1184">
                  <c:v>3.7747194463427201E-92</c:v>
                </c:pt>
                <c:pt idx="1185">
                  <c:v>2.8851620497830051E-92</c:v>
                </c:pt>
                <c:pt idx="1186">
                  <c:v>2.2050543281681567E-92</c:v>
                </c:pt>
                <c:pt idx="1187">
                  <c:v>1.6851243656356628E-92</c:v>
                </c:pt>
                <c:pt idx="1188">
                  <c:v>1.2876808405803526E-92</c:v>
                </c:pt>
                <c:pt idx="1189">
                  <c:v>9.8389363598543618E-93</c:v>
                </c:pt>
                <c:pt idx="1190">
                  <c:v>7.5171244695794685E-93</c:v>
                </c:pt>
                <c:pt idx="1191">
                  <c:v>5.7427384100078047E-93</c:v>
                </c:pt>
                <c:pt idx="1192">
                  <c:v>4.386822471624414E-93</c:v>
                </c:pt>
                <c:pt idx="1193">
                  <c:v>3.3507717717999181E-93</c:v>
                </c:pt>
                <c:pt idx="1194">
                  <c:v>2.5591953033476357E-93</c:v>
                </c:pt>
                <c:pt idx="1195">
                  <c:v>1.9544557194573742E-93</c:v>
                </c:pt>
                <c:pt idx="1196">
                  <c:v>1.4924922830062086E-93</c:v>
                </c:pt>
                <c:pt idx="1197">
                  <c:v>1.1396257054254988E-93</c:v>
                </c:pt>
                <c:pt idx="1198">
                  <c:v>8.7011427255660748E-94</c:v>
                </c:pt>
                <c:pt idx="1199">
                  <c:v>6.6428476420203252E-94</c:v>
                </c:pt>
                <c:pt idx="1200">
                  <c:v>5.0710309858700521E-94</c:v>
                </c:pt>
                <c:pt idx="1201">
                  <c:v>3.8708134360861435E-94</c:v>
                </c:pt>
                <c:pt idx="1202">
                  <c:v>2.9544200934514976E-94</c:v>
                </c:pt>
                <c:pt idx="1203">
                  <c:v>2.254791138936621E-94</c:v>
                </c:pt>
                <c:pt idx="1204">
                  <c:v>1.7206973218611918E-94</c:v>
                </c:pt>
                <c:pt idx="1205">
                  <c:v>1.3130061732467439E-94</c:v>
                </c:pt>
                <c:pt idx="1206">
                  <c:v>1.0018280901541501E-94</c:v>
                </c:pt>
                <c:pt idx="1207">
                  <c:v>7.6433513257044979E-95</c:v>
                </c:pt>
                <c:pt idx="1208">
                  <c:v>5.83094104587943E-95</c:v>
                </c:pt>
                <c:pt idx="1209">
                  <c:v>4.4479276922636233E-95</c:v>
                </c:pt>
                <c:pt idx="1210">
                  <c:v>3.3926656044911787E-95</c:v>
                </c:pt>
                <c:pt idx="1211">
                  <c:v>2.5875496499206662E-95</c:v>
                </c:pt>
                <c:pt idx="1212">
                  <c:v>1.9733342585856177E-95</c:v>
                </c:pt>
                <c:pt idx="1213">
                  <c:v>1.5047937426121556E-95</c:v>
                </c:pt>
                <c:pt idx="1214">
                  <c:v>1.1474074990008843E-95</c:v>
                </c:pt>
                <c:pt idx="1215">
                  <c:v>8.7482826584701389E-96</c:v>
                </c:pt>
                <c:pt idx="1216">
                  <c:v>6.6694861354178495E-96</c:v>
                </c:pt>
                <c:pt idx="1217">
                  <c:v>5.0842443542558087E-96</c:v>
                </c:pt>
                <c:pt idx="1218">
                  <c:v>3.875475169113674E-96</c:v>
                </c:pt>
                <c:pt idx="1219">
                  <c:v>2.9538472537891623E-96</c:v>
                </c:pt>
                <c:pt idx="1220">
                  <c:v>2.2512082383702644E-96</c:v>
                </c:pt>
                <c:pt idx="1221">
                  <c:v>1.7155678320985696E-96</c:v>
                </c:pt>
                <c:pt idx="1222">
                  <c:v>1.307268322236571E-96</c:v>
                </c:pt>
                <c:pt idx="1223">
                  <c:v>9.9606166859979541E-97</c:v>
                </c:pt>
                <c:pt idx="1224">
                  <c:v>7.5887875204576077E-97</c:v>
                </c:pt>
                <c:pt idx="1225">
                  <c:v>5.7812701405531324E-97</c:v>
                </c:pt>
                <c:pt idx="1226">
                  <c:v>4.4039143699601252E-97</c:v>
                </c:pt>
                <c:pt idx="1227">
                  <c:v>3.3544338373285878E-97</c:v>
                </c:pt>
                <c:pt idx="1228">
                  <c:v>2.5548439861711043E-97</c:v>
                </c:pt>
                <c:pt idx="1229">
                  <c:v>1.9456931845092955E-97</c:v>
                </c:pt>
                <c:pt idx="1230">
                  <c:v>1.4816621186992228E-97</c:v>
                </c:pt>
                <c:pt idx="1231">
                  <c:v>1.1282072150393917E-97</c:v>
                </c:pt>
                <c:pt idx="1232">
                  <c:v>8.5900060899857634E-98</c:v>
                </c:pt>
                <c:pt idx="1233">
                  <c:v>6.5397779507846933E-98</c:v>
                </c:pt>
                <c:pt idx="1234">
                  <c:v>4.9784883356892017E-98</c:v>
                </c:pt>
                <c:pt idx="1235">
                  <c:v>3.7896314302075771E-98</c:v>
                </c:pt>
                <c:pt idx="1236">
                  <c:v>2.8844397377524717E-98</c:v>
                </c:pt>
                <c:pt idx="1237">
                  <c:v>2.195285511637197E-98</c:v>
                </c:pt>
                <c:pt idx="1238">
                  <c:v>1.6706505774871005E-98</c:v>
                </c:pt>
                <c:pt idx="1239">
                  <c:v>1.27129207597617E-98</c:v>
                </c:pt>
                <c:pt idx="1240">
                  <c:v>9.6732003686657778E-99</c:v>
                </c:pt>
                <c:pt idx="1241">
                  <c:v>7.3597012292138551E-99</c:v>
                </c:pt>
                <c:pt idx="1242">
                  <c:v>5.5990631983244164E-99</c:v>
                </c:pt>
                <c:pt idx="1243">
                  <c:v>4.2592758448591892E-99</c:v>
                </c:pt>
                <c:pt idx="1244">
                  <c:v>3.2398239048601578E-99</c:v>
                </c:pt>
                <c:pt idx="1245">
                  <c:v>2.4641793384960735E-99</c:v>
                </c:pt>
                <c:pt idx="1246">
                  <c:v>1.8740816743655807E-99</c:v>
                </c:pt>
                <c:pt idx="1247">
                  <c:v>1.4251810517478595E-99</c:v>
                </c:pt>
                <c:pt idx="1248">
                  <c:v>1.0837195711348626E-99</c:v>
                </c:pt>
                <c:pt idx="1249">
                  <c:v>8.2400371941754038E-100</c:v>
                </c:pt>
                <c:pt idx="1250">
                  <c:v>6.2647945608209728E-100</c:v>
                </c:pt>
                <c:pt idx="1251">
                  <c:v>4.7626638452891275E-100</c:v>
                </c:pt>
                <c:pt idx="1252">
                  <c:v>3.6204160909285534E-100</c:v>
                </c:pt>
                <c:pt idx="1253">
                  <c:v>2.7518992635350027E-100</c:v>
                </c:pt>
                <c:pt idx="1254">
                  <c:v>2.0915685050698772E-100</c:v>
                </c:pt>
                <c:pt idx="1255">
                  <c:v>1.5895609990133283E-100</c:v>
                </c:pt>
                <c:pt idx="1256">
                  <c:v>1.2079469847786326E-100</c:v>
                </c:pt>
                <c:pt idx="1257">
                  <c:v>9.1787628143269979E-101</c:v>
                </c:pt>
                <c:pt idx="1258">
                  <c:v>6.9740658872968895E-101</c:v>
                </c:pt>
                <c:pt idx="1259">
                  <c:v>5.2985080291796565E-101</c:v>
                </c:pt>
                <c:pt idx="1260">
                  <c:v>4.025194094655255E-101</c:v>
                </c:pt>
                <c:pt idx="1261">
                  <c:v>3.0576358613978371E-101</c:v>
                </c:pt>
                <c:pt idx="1262">
                  <c:v>2.3224717137733813E-101</c:v>
                </c:pt>
                <c:pt idx="1263">
                  <c:v>1.7639280384601395E-101</c:v>
                </c:pt>
                <c:pt idx="1264">
                  <c:v>1.339605991477017E-101</c:v>
                </c:pt>
                <c:pt idx="1265">
                  <c:v>1.0172767370488325E-101</c:v>
                </c:pt>
                <c:pt idx="1266">
                  <c:v>7.7244396825369311E-102</c:v>
                </c:pt>
                <c:pt idx="1267">
                  <c:v>5.8649015625339964E-102</c:v>
                </c:pt>
                <c:pt idx="1268">
                  <c:v>4.4526684967932912E-102</c:v>
                </c:pt>
                <c:pt idx="1269">
                  <c:v>3.3802274171368552E-102</c:v>
                </c:pt>
                <c:pt idx="1270">
                  <c:v>2.5658864021182045E-102</c:v>
                </c:pt>
                <c:pt idx="1271">
                  <c:v>1.9475782023061462E-102</c:v>
                </c:pt>
                <c:pt idx="1272">
                  <c:v>1.478149587519792E-102</c:v>
                </c:pt>
                <c:pt idx="1273">
                  <c:v>1.1217805243606771E-102</c:v>
                </c:pt>
                <c:pt idx="1274">
                  <c:v>8.5126241637422625E-103</c:v>
                </c:pt>
                <c:pt idx="1275">
                  <c:v>6.4592947720730887E-103</c:v>
                </c:pt>
                <c:pt idx="1276">
                  <c:v>4.9008663164970159E-103</c:v>
                </c:pt>
                <c:pt idx="1277">
                  <c:v>3.7181485926561979E-103</c:v>
                </c:pt>
                <c:pt idx="1278">
                  <c:v>2.8206343333033082E-103</c:v>
                </c:pt>
                <c:pt idx="1279">
                  <c:v>2.1396021237088638E-103</c:v>
                </c:pt>
                <c:pt idx="1280">
                  <c:v>1.6228764770904227E-103</c:v>
                </c:pt>
                <c:pt idx="1281">
                  <c:v>1.2308472209700694E-103</c:v>
                </c:pt>
                <c:pt idx="1282">
                  <c:v>9.3344578425692872E-104</c:v>
                </c:pt>
                <c:pt idx="1283">
                  <c:v>7.0784853755994524E-104</c:v>
                </c:pt>
                <c:pt idx="1284">
                  <c:v>5.3673250463523864E-104</c:v>
                </c:pt>
                <c:pt idx="1285">
                  <c:v>4.0695069869356729E-104</c:v>
                </c:pt>
                <c:pt idx="1286">
                  <c:v>3.0852621366006421E-104</c:v>
                </c:pt>
                <c:pt idx="1287">
                  <c:v>2.3388842848375654E-104</c:v>
                </c:pt>
              </c:numCache>
            </c:numRef>
          </c:yVal>
          <c:smooth val="1"/>
          <c:extLst>
            <c:ext xmlns:c16="http://schemas.microsoft.com/office/drawing/2014/chart" uri="{C3380CC4-5D6E-409C-BE32-E72D297353CC}">
              <c16:uniqueId val="{00000000-2783-47E4-98CF-7F7730B6D1E3}"/>
            </c:ext>
          </c:extLst>
        </c:ser>
        <c:ser>
          <c:idx val="0"/>
          <c:order val="1"/>
          <c:tx>
            <c:strRef>
              <c:f>helper!$I$2</c:f>
              <c:strCache>
                <c:ptCount val="1"/>
                <c:pt idx="0">
                  <c:v>Poisson P(at least k)</c:v>
                </c:pt>
              </c:strCache>
              <c:extLst xmlns:c15="http://schemas.microsoft.com/office/drawing/2012/chart"/>
            </c:strRef>
          </c:tx>
          <c:spPr>
            <a:ln w="19050" cap="rnd">
              <a:noFill/>
              <a:round/>
            </a:ln>
            <a:effectLst/>
          </c:spPr>
          <c:marker>
            <c:symbol val="circle"/>
            <c:size val="5"/>
            <c:spPr>
              <a:solidFill>
                <a:schemeClr val="accent1"/>
              </a:solidFill>
              <a:ln w="9525">
                <a:solidFill>
                  <a:schemeClr val="accent1"/>
                </a:solidFill>
              </a:ln>
              <a:effectLst/>
            </c:spPr>
          </c:marker>
          <c:dPt>
            <c:idx val="9"/>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3-2783-47E4-98CF-7F7730B6D1E3}"/>
              </c:ext>
            </c:extLst>
          </c:dPt>
          <c:dPt>
            <c:idx val="10"/>
            <c:marker>
              <c:symbol val="circle"/>
              <c:size val="10"/>
              <c:spPr>
                <a:solidFill>
                  <a:schemeClr val="accent4"/>
                </a:solidFill>
                <a:ln w="9525">
                  <a:solidFill>
                    <a:schemeClr val="tx1"/>
                  </a:solidFill>
                </a:ln>
                <a:effectLst/>
              </c:spPr>
            </c:marker>
            <c:bubble3D val="0"/>
            <c:extLst>
              <c:ext xmlns:c16="http://schemas.microsoft.com/office/drawing/2014/chart" uri="{C3380CC4-5D6E-409C-BE32-E72D297353CC}">
                <c16:uniqueId val="{00000004-2783-47E4-98CF-7F7730B6D1E3}"/>
              </c:ext>
            </c:extLst>
          </c:dPt>
          <c:xVal>
            <c:numRef>
              <c:f>helper!$A$3:$A$503</c:f>
              <c:numCache>
                <c:formatCode>General</c:formatCode>
                <c:ptCount val="5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numCache>
              <c:extLst xmlns:c15="http://schemas.microsoft.com/office/drawing/2012/chart"/>
            </c:numRef>
          </c:xVal>
          <c:yVal>
            <c:numRef>
              <c:f>helper!$I$3:$I$503</c:f>
              <c:numCache>
                <c:formatCode>0.0000E+00</c:formatCode>
                <c:ptCount val="501"/>
                <c:pt idx="0" formatCode="General">
                  <c:v>1</c:v>
                </c:pt>
                <c:pt idx="1">
                  <c:v>0.9996964608619211</c:v>
                </c:pt>
                <c:pt idx="2">
                  <c:v>0.99723779384348232</c:v>
                </c:pt>
                <c:pt idx="3">
                  <c:v>0.98728019241880505</c:v>
                </c:pt>
                <c:pt idx="4">
                  <c:v>0.96039466857217659</c:v>
                </c:pt>
                <c:pt idx="5">
                  <c:v>0.90595148278275384</c:v>
                </c:pt>
                <c:pt idx="6">
                  <c:v>0.81775352180388905</c:v>
                </c:pt>
                <c:pt idx="7">
                  <c:v>0.6986862744824216</c:v>
                </c:pt>
                <c:pt idx="8">
                  <c:v>0.56090845972472358</c:v>
                </c:pt>
                <c:pt idx="9">
                  <c:v>0.42140842228255437</c:v>
                </c:pt>
                <c:pt idx="10">
                  <c:v>0.29585838858460201</c:v>
                </c:pt>
                <c:pt idx="11">
                  <c:v>0.19416286128926041</c:v>
                </c:pt>
                <c:pt idx="12">
                  <c:v>0.11927797300814547</c:v>
                </c:pt>
                <c:pt idx="13">
                  <c:v>6.8730673418392896E-2</c:v>
                </c:pt>
                <c:pt idx="14">
                  <c:v>3.7235817520162362E-2</c:v>
                </c:pt>
                <c:pt idx="15">
                  <c:v>1.9013793750471963E-2</c:v>
                </c:pt>
                <c:pt idx="16">
                  <c:v>9.1739009148390505E-3</c:v>
                </c:pt>
                <c:pt idx="17">
                  <c:v>4.19245516679978E-3</c:v>
                </c:pt>
                <c:pt idx="18">
                  <c:v>1.8189427809693903E-3</c:v>
                </c:pt>
                <c:pt idx="19">
                  <c:v>7.5086220734577047E-4</c:v>
                </c:pt>
                <c:pt idx="20">
                  <c:v>2.9552259437992667E-4</c:v>
                </c:pt>
                <c:pt idx="21">
                  <c:v>1.1111005112862671E-4</c:v>
                </c:pt>
                <c:pt idx="22">
                  <c:v>3.9979498731801399E-5</c:v>
                </c:pt>
                <c:pt idx="23">
                  <c:v>1.3790522622070256E-5</c:v>
                </c:pt>
                <c:pt idx="24">
                  <c:v>4.567448426806564E-6</c:v>
                </c:pt>
                <c:pt idx="25">
                  <c:v>1.4546608859689059E-6</c:v>
                </c:pt>
                <c:pt idx="26">
                  <c:v>4.4611772276326178E-7</c:v>
                </c:pt>
                <c:pt idx="27">
                  <c:v>1.3191773728937761E-7</c:v>
                </c:pt>
                <c:pt idx="28">
                  <c:v>3.765774159170121E-8</c:v>
                </c:pt>
                <c:pt idx="29">
                  <c:v>1.0389671456501048E-8</c:v>
                </c:pt>
                <c:pt idx="30">
                  <c:v>2.7734173846383214E-9</c:v>
                </c:pt>
                <c:pt idx="31">
                  <c:v>7.1702876969226281E-10</c:v>
                </c:pt>
                <c:pt idx="32">
                  <c:v>1.7971435450903073E-10</c:v>
                </c:pt>
                <c:pt idx="33">
                  <c:v>4.3706593899628388E-11</c:v>
                </c:pt>
                <c:pt idx="34">
                  <c:v>1.0322853682964706E-11</c:v>
                </c:pt>
                <c:pt idx="35">
                  <c:v>2.3696600237599341E-12</c:v>
                </c:pt>
                <c:pt idx="36">
                  <c:v>5.2913229353634961E-13</c:v>
                </c:pt>
                <c:pt idx="37">
                  <c:v>1.1501910535116622E-13</c:v>
                </c:pt>
                <c:pt idx="38">
                  <c:v>2.4424906541753444E-14</c:v>
                </c:pt>
                <c:pt idx="39">
                  <c:v>5.1070259132757201E-15</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1-2783-47E4-98CF-7F7730B6D1E3}"/>
            </c:ext>
          </c:extLst>
        </c:ser>
        <c:ser>
          <c:idx val="2"/>
          <c:order val="2"/>
          <c:tx>
            <c:strRef>
              <c:f>helper!$AE$2</c:f>
              <c:strCache>
                <c:ptCount val="1"/>
                <c:pt idx="0">
                  <c:v>Poisson</c:v>
                </c:pt>
              </c:strCache>
            </c:strRef>
          </c:tx>
          <c:spPr>
            <a:ln w="19050" cap="rnd">
              <a:solidFill>
                <a:schemeClr val="accent1"/>
              </a:solidFill>
              <a:round/>
            </a:ln>
            <a:effectLst/>
          </c:spPr>
          <c:marker>
            <c:symbol val="none"/>
          </c:marker>
          <c:xVal>
            <c:numRef>
              <c:f>helper!$AC$3:$AC$261</c:f>
              <c:numCache>
                <c:formatCode>General</c:formatCode>
                <c:ptCount val="259"/>
                <c:pt idx="0">
                  <c:v>-0.5</c:v>
                </c:pt>
                <c:pt idx="1">
                  <c:v>-0.5</c:v>
                </c:pt>
                <c:pt idx="2">
                  <c:v>0.5</c:v>
                </c:pt>
                <c:pt idx="3">
                  <c:v>0.5</c:v>
                </c:pt>
                <c:pt idx="4">
                  <c:v>0.5</c:v>
                </c:pt>
                <c:pt idx="5">
                  <c:v>1.5</c:v>
                </c:pt>
                <c:pt idx="6">
                  <c:v>1.5</c:v>
                </c:pt>
                <c:pt idx="7">
                  <c:v>1.5</c:v>
                </c:pt>
                <c:pt idx="8">
                  <c:v>2.5</c:v>
                </c:pt>
                <c:pt idx="9">
                  <c:v>2.5</c:v>
                </c:pt>
                <c:pt idx="10">
                  <c:v>2.5</c:v>
                </c:pt>
                <c:pt idx="11">
                  <c:v>3.5</c:v>
                </c:pt>
                <c:pt idx="12">
                  <c:v>3.5</c:v>
                </c:pt>
                <c:pt idx="13">
                  <c:v>3.5</c:v>
                </c:pt>
                <c:pt idx="14">
                  <c:v>4.5</c:v>
                </c:pt>
                <c:pt idx="15">
                  <c:v>4.5</c:v>
                </c:pt>
                <c:pt idx="16">
                  <c:v>4.5</c:v>
                </c:pt>
                <c:pt idx="17">
                  <c:v>5.5</c:v>
                </c:pt>
                <c:pt idx="18">
                  <c:v>5.5</c:v>
                </c:pt>
                <c:pt idx="19">
                  <c:v>5.5</c:v>
                </c:pt>
                <c:pt idx="20">
                  <c:v>6.5</c:v>
                </c:pt>
                <c:pt idx="21">
                  <c:v>6.5</c:v>
                </c:pt>
                <c:pt idx="22">
                  <c:v>6.5</c:v>
                </c:pt>
                <c:pt idx="23">
                  <c:v>7.5</c:v>
                </c:pt>
                <c:pt idx="24">
                  <c:v>7.5</c:v>
                </c:pt>
                <c:pt idx="25">
                  <c:v>7.5</c:v>
                </c:pt>
                <c:pt idx="26">
                  <c:v>8.5</c:v>
                </c:pt>
                <c:pt idx="27">
                  <c:v>8.5</c:v>
                </c:pt>
                <c:pt idx="28">
                  <c:v>8.5</c:v>
                </c:pt>
                <c:pt idx="29">
                  <c:v>9.5</c:v>
                </c:pt>
                <c:pt idx="30">
                  <c:v>9.5</c:v>
                </c:pt>
                <c:pt idx="31">
                  <c:v>9.5</c:v>
                </c:pt>
                <c:pt idx="32">
                  <c:v>10.5</c:v>
                </c:pt>
                <c:pt idx="33">
                  <c:v>10.5</c:v>
                </c:pt>
                <c:pt idx="34">
                  <c:v>10.5</c:v>
                </c:pt>
                <c:pt idx="35">
                  <c:v>11.5</c:v>
                </c:pt>
                <c:pt idx="36">
                  <c:v>11.5</c:v>
                </c:pt>
                <c:pt idx="37">
                  <c:v>11.5</c:v>
                </c:pt>
                <c:pt idx="38">
                  <c:v>12.5</c:v>
                </c:pt>
                <c:pt idx="39">
                  <c:v>12.5</c:v>
                </c:pt>
                <c:pt idx="40">
                  <c:v>12.5</c:v>
                </c:pt>
                <c:pt idx="41">
                  <c:v>13.5</c:v>
                </c:pt>
                <c:pt idx="42">
                  <c:v>13.5</c:v>
                </c:pt>
                <c:pt idx="43">
                  <c:v>13.5</c:v>
                </c:pt>
                <c:pt idx="44">
                  <c:v>14.5</c:v>
                </c:pt>
                <c:pt idx="45">
                  <c:v>14.5</c:v>
                </c:pt>
                <c:pt idx="46">
                  <c:v>14.5</c:v>
                </c:pt>
                <c:pt idx="47">
                  <c:v>15.5</c:v>
                </c:pt>
                <c:pt idx="48">
                  <c:v>15.5</c:v>
                </c:pt>
                <c:pt idx="49">
                  <c:v>15.5</c:v>
                </c:pt>
                <c:pt idx="50">
                  <c:v>16.5</c:v>
                </c:pt>
                <c:pt idx="51">
                  <c:v>16.5</c:v>
                </c:pt>
                <c:pt idx="52">
                  <c:v>16.5</c:v>
                </c:pt>
                <c:pt idx="53">
                  <c:v>17.5</c:v>
                </c:pt>
                <c:pt idx="54">
                  <c:v>17.5</c:v>
                </c:pt>
                <c:pt idx="55">
                  <c:v>17.5</c:v>
                </c:pt>
                <c:pt idx="56">
                  <c:v>18.5</c:v>
                </c:pt>
                <c:pt idx="57">
                  <c:v>18.5</c:v>
                </c:pt>
                <c:pt idx="58">
                  <c:v>18.5</c:v>
                </c:pt>
                <c:pt idx="59">
                  <c:v>19.5</c:v>
                </c:pt>
                <c:pt idx="60">
                  <c:v>19.5</c:v>
                </c:pt>
                <c:pt idx="61">
                  <c:v>19.5</c:v>
                </c:pt>
                <c:pt idx="62">
                  <c:v>20.5</c:v>
                </c:pt>
                <c:pt idx="63">
                  <c:v>20.5</c:v>
                </c:pt>
                <c:pt idx="64">
                  <c:v>20.5</c:v>
                </c:pt>
                <c:pt idx="65">
                  <c:v>21.5</c:v>
                </c:pt>
                <c:pt idx="66">
                  <c:v>21.5</c:v>
                </c:pt>
                <c:pt idx="67">
                  <c:v>21.5</c:v>
                </c:pt>
                <c:pt idx="68">
                  <c:v>22.5</c:v>
                </c:pt>
                <c:pt idx="69">
                  <c:v>22.5</c:v>
                </c:pt>
                <c:pt idx="70">
                  <c:v>22.5</c:v>
                </c:pt>
                <c:pt idx="71">
                  <c:v>23.5</c:v>
                </c:pt>
                <c:pt idx="72">
                  <c:v>23.5</c:v>
                </c:pt>
                <c:pt idx="73">
                  <c:v>23.5</c:v>
                </c:pt>
                <c:pt idx="74">
                  <c:v>24.5</c:v>
                </c:pt>
                <c:pt idx="75">
                  <c:v>24.5</c:v>
                </c:pt>
                <c:pt idx="76">
                  <c:v>24.5</c:v>
                </c:pt>
                <c:pt idx="77">
                  <c:v>25.5</c:v>
                </c:pt>
                <c:pt idx="78">
                  <c:v>25.5</c:v>
                </c:pt>
                <c:pt idx="79">
                  <c:v>25.5</c:v>
                </c:pt>
                <c:pt idx="80">
                  <c:v>26.5</c:v>
                </c:pt>
                <c:pt idx="81">
                  <c:v>26.5</c:v>
                </c:pt>
                <c:pt idx="82">
                  <c:v>26.5</c:v>
                </c:pt>
                <c:pt idx="83">
                  <c:v>27.5</c:v>
                </c:pt>
                <c:pt idx="84">
                  <c:v>27.5</c:v>
                </c:pt>
                <c:pt idx="85">
                  <c:v>27.5</c:v>
                </c:pt>
                <c:pt idx="86">
                  <c:v>28.5</c:v>
                </c:pt>
                <c:pt idx="87">
                  <c:v>28.5</c:v>
                </c:pt>
                <c:pt idx="88">
                  <c:v>28.5</c:v>
                </c:pt>
                <c:pt idx="89">
                  <c:v>29.5</c:v>
                </c:pt>
                <c:pt idx="90">
                  <c:v>29.5</c:v>
                </c:pt>
                <c:pt idx="91">
                  <c:v>29.5</c:v>
                </c:pt>
                <c:pt idx="92">
                  <c:v>30.5</c:v>
                </c:pt>
                <c:pt idx="93">
                  <c:v>30.5</c:v>
                </c:pt>
                <c:pt idx="94">
                  <c:v>30.5</c:v>
                </c:pt>
                <c:pt idx="95">
                  <c:v>31.5</c:v>
                </c:pt>
                <c:pt idx="96">
                  <c:v>31.5</c:v>
                </c:pt>
                <c:pt idx="97">
                  <c:v>31.5</c:v>
                </c:pt>
                <c:pt idx="98">
                  <c:v>32.5</c:v>
                </c:pt>
                <c:pt idx="99">
                  <c:v>32.5</c:v>
                </c:pt>
                <c:pt idx="100">
                  <c:v>32.5</c:v>
                </c:pt>
                <c:pt idx="101">
                  <c:v>33.5</c:v>
                </c:pt>
                <c:pt idx="102">
                  <c:v>33.5</c:v>
                </c:pt>
                <c:pt idx="103">
                  <c:v>33.5</c:v>
                </c:pt>
                <c:pt idx="104">
                  <c:v>34.5</c:v>
                </c:pt>
                <c:pt idx="105">
                  <c:v>34.5</c:v>
                </c:pt>
                <c:pt idx="106">
                  <c:v>34.5</c:v>
                </c:pt>
                <c:pt idx="107">
                  <c:v>35.5</c:v>
                </c:pt>
                <c:pt idx="108">
                  <c:v>35.5</c:v>
                </c:pt>
                <c:pt idx="109">
                  <c:v>35.5</c:v>
                </c:pt>
                <c:pt idx="110">
                  <c:v>36.5</c:v>
                </c:pt>
                <c:pt idx="111">
                  <c:v>36.5</c:v>
                </c:pt>
                <c:pt idx="112">
                  <c:v>36.5</c:v>
                </c:pt>
                <c:pt idx="113">
                  <c:v>37.5</c:v>
                </c:pt>
                <c:pt idx="114">
                  <c:v>37.5</c:v>
                </c:pt>
                <c:pt idx="115">
                  <c:v>37.5</c:v>
                </c:pt>
                <c:pt idx="116">
                  <c:v>38.5</c:v>
                </c:pt>
                <c:pt idx="117">
                  <c:v>38.5</c:v>
                </c:pt>
                <c:pt idx="118">
                  <c:v>38.5</c:v>
                </c:pt>
                <c:pt idx="119">
                  <c:v>39.5</c:v>
                </c:pt>
                <c:pt idx="120">
                  <c:v>39.5</c:v>
                </c:pt>
                <c:pt idx="121">
                  <c:v>39.5</c:v>
                </c:pt>
                <c:pt idx="122">
                  <c:v>40.5</c:v>
                </c:pt>
                <c:pt idx="123">
                  <c:v>40.5</c:v>
                </c:pt>
                <c:pt idx="124">
                  <c:v>40.5</c:v>
                </c:pt>
                <c:pt idx="125">
                  <c:v>41.5</c:v>
                </c:pt>
                <c:pt idx="126">
                  <c:v>41.5</c:v>
                </c:pt>
                <c:pt idx="127">
                  <c:v>41.5</c:v>
                </c:pt>
                <c:pt idx="128">
                  <c:v>42.5</c:v>
                </c:pt>
                <c:pt idx="129">
                  <c:v>42.5</c:v>
                </c:pt>
                <c:pt idx="130">
                  <c:v>42.5</c:v>
                </c:pt>
                <c:pt idx="131">
                  <c:v>43.5</c:v>
                </c:pt>
                <c:pt idx="132">
                  <c:v>43.5</c:v>
                </c:pt>
                <c:pt idx="133">
                  <c:v>43.5</c:v>
                </c:pt>
                <c:pt idx="134">
                  <c:v>44.5</c:v>
                </c:pt>
                <c:pt idx="135">
                  <c:v>44.5</c:v>
                </c:pt>
                <c:pt idx="136">
                  <c:v>44.5</c:v>
                </c:pt>
                <c:pt idx="137">
                  <c:v>45.5</c:v>
                </c:pt>
                <c:pt idx="138">
                  <c:v>45.5</c:v>
                </c:pt>
                <c:pt idx="139">
                  <c:v>45.5</c:v>
                </c:pt>
                <c:pt idx="140">
                  <c:v>46.5</c:v>
                </c:pt>
                <c:pt idx="141">
                  <c:v>46.5</c:v>
                </c:pt>
                <c:pt idx="142">
                  <c:v>46.5</c:v>
                </c:pt>
                <c:pt idx="143">
                  <c:v>47.5</c:v>
                </c:pt>
                <c:pt idx="144">
                  <c:v>47.5</c:v>
                </c:pt>
                <c:pt idx="145">
                  <c:v>47.5</c:v>
                </c:pt>
                <c:pt idx="146">
                  <c:v>48.5</c:v>
                </c:pt>
                <c:pt idx="147">
                  <c:v>48.5</c:v>
                </c:pt>
                <c:pt idx="148">
                  <c:v>48.5</c:v>
                </c:pt>
                <c:pt idx="149">
                  <c:v>49.5</c:v>
                </c:pt>
                <c:pt idx="150">
                  <c:v>49.5</c:v>
                </c:pt>
                <c:pt idx="151">
                  <c:v>49.5</c:v>
                </c:pt>
                <c:pt idx="152">
                  <c:v>50.5</c:v>
                </c:pt>
                <c:pt idx="153">
                  <c:v>50.5</c:v>
                </c:pt>
                <c:pt idx="154">
                  <c:v>50.5</c:v>
                </c:pt>
                <c:pt idx="155">
                  <c:v>51.5</c:v>
                </c:pt>
                <c:pt idx="156">
                  <c:v>51.5</c:v>
                </c:pt>
                <c:pt idx="157">
                  <c:v>51.5</c:v>
                </c:pt>
                <c:pt idx="158">
                  <c:v>52.5</c:v>
                </c:pt>
                <c:pt idx="159">
                  <c:v>52.5</c:v>
                </c:pt>
                <c:pt idx="160">
                  <c:v>52.5</c:v>
                </c:pt>
                <c:pt idx="161">
                  <c:v>53.5</c:v>
                </c:pt>
                <c:pt idx="162">
                  <c:v>53.5</c:v>
                </c:pt>
                <c:pt idx="163">
                  <c:v>53.5</c:v>
                </c:pt>
                <c:pt idx="164">
                  <c:v>54.5</c:v>
                </c:pt>
                <c:pt idx="165">
                  <c:v>54.5</c:v>
                </c:pt>
                <c:pt idx="166">
                  <c:v>54.5</c:v>
                </c:pt>
                <c:pt idx="167">
                  <c:v>55.5</c:v>
                </c:pt>
                <c:pt idx="168">
                  <c:v>55.5</c:v>
                </c:pt>
                <c:pt idx="169">
                  <c:v>55.5</c:v>
                </c:pt>
                <c:pt idx="170">
                  <c:v>56.5</c:v>
                </c:pt>
                <c:pt idx="171">
                  <c:v>56.5</c:v>
                </c:pt>
                <c:pt idx="172">
                  <c:v>56.5</c:v>
                </c:pt>
                <c:pt idx="173">
                  <c:v>57.5</c:v>
                </c:pt>
                <c:pt idx="174">
                  <c:v>57.5</c:v>
                </c:pt>
                <c:pt idx="175">
                  <c:v>57.5</c:v>
                </c:pt>
                <c:pt idx="176">
                  <c:v>58.5</c:v>
                </c:pt>
                <c:pt idx="177">
                  <c:v>58.5</c:v>
                </c:pt>
                <c:pt idx="178">
                  <c:v>58.5</c:v>
                </c:pt>
                <c:pt idx="179">
                  <c:v>59.5</c:v>
                </c:pt>
                <c:pt idx="180">
                  <c:v>59.5</c:v>
                </c:pt>
                <c:pt idx="181">
                  <c:v>59.5</c:v>
                </c:pt>
                <c:pt idx="182">
                  <c:v>60.5</c:v>
                </c:pt>
                <c:pt idx="183">
                  <c:v>60.5</c:v>
                </c:pt>
                <c:pt idx="184">
                  <c:v>60.5</c:v>
                </c:pt>
                <c:pt idx="185">
                  <c:v>61.5</c:v>
                </c:pt>
                <c:pt idx="186">
                  <c:v>61.5</c:v>
                </c:pt>
                <c:pt idx="187">
                  <c:v>61.5</c:v>
                </c:pt>
                <c:pt idx="188">
                  <c:v>62.5</c:v>
                </c:pt>
                <c:pt idx="189">
                  <c:v>62.5</c:v>
                </c:pt>
                <c:pt idx="190">
                  <c:v>62.5</c:v>
                </c:pt>
                <c:pt idx="191">
                  <c:v>63.5</c:v>
                </c:pt>
                <c:pt idx="192">
                  <c:v>63.5</c:v>
                </c:pt>
                <c:pt idx="193">
                  <c:v>63.5</c:v>
                </c:pt>
                <c:pt idx="194">
                  <c:v>64.5</c:v>
                </c:pt>
                <c:pt idx="195">
                  <c:v>64.5</c:v>
                </c:pt>
                <c:pt idx="196">
                  <c:v>64.5</c:v>
                </c:pt>
                <c:pt idx="197">
                  <c:v>65.5</c:v>
                </c:pt>
                <c:pt idx="198">
                  <c:v>65.5</c:v>
                </c:pt>
                <c:pt idx="199">
                  <c:v>65.5</c:v>
                </c:pt>
                <c:pt idx="200">
                  <c:v>66.5</c:v>
                </c:pt>
                <c:pt idx="201">
                  <c:v>66.5</c:v>
                </c:pt>
                <c:pt idx="202">
                  <c:v>66.5</c:v>
                </c:pt>
                <c:pt idx="203">
                  <c:v>67.5</c:v>
                </c:pt>
                <c:pt idx="204">
                  <c:v>67.5</c:v>
                </c:pt>
                <c:pt idx="205">
                  <c:v>67.5</c:v>
                </c:pt>
                <c:pt idx="206">
                  <c:v>68.5</c:v>
                </c:pt>
                <c:pt idx="207">
                  <c:v>68.5</c:v>
                </c:pt>
                <c:pt idx="208">
                  <c:v>68.5</c:v>
                </c:pt>
                <c:pt idx="209">
                  <c:v>69.5</c:v>
                </c:pt>
                <c:pt idx="210">
                  <c:v>69.5</c:v>
                </c:pt>
                <c:pt idx="211">
                  <c:v>69.5</c:v>
                </c:pt>
                <c:pt idx="212">
                  <c:v>70.5</c:v>
                </c:pt>
                <c:pt idx="213">
                  <c:v>70.5</c:v>
                </c:pt>
                <c:pt idx="214">
                  <c:v>70.5</c:v>
                </c:pt>
                <c:pt idx="215">
                  <c:v>71.5</c:v>
                </c:pt>
                <c:pt idx="216">
                  <c:v>71.5</c:v>
                </c:pt>
                <c:pt idx="217">
                  <c:v>71.5</c:v>
                </c:pt>
                <c:pt idx="218">
                  <c:v>72.5</c:v>
                </c:pt>
                <c:pt idx="219">
                  <c:v>72.5</c:v>
                </c:pt>
                <c:pt idx="220">
                  <c:v>72.5</c:v>
                </c:pt>
                <c:pt idx="221">
                  <c:v>73.5</c:v>
                </c:pt>
                <c:pt idx="222">
                  <c:v>73.5</c:v>
                </c:pt>
                <c:pt idx="223">
                  <c:v>73.5</c:v>
                </c:pt>
                <c:pt idx="224">
                  <c:v>74.5</c:v>
                </c:pt>
                <c:pt idx="225">
                  <c:v>74.5</c:v>
                </c:pt>
                <c:pt idx="226">
                  <c:v>74.5</c:v>
                </c:pt>
                <c:pt idx="227">
                  <c:v>75.5</c:v>
                </c:pt>
                <c:pt idx="228">
                  <c:v>75.5</c:v>
                </c:pt>
                <c:pt idx="229">
                  <c:v>75.5</c:v>
                </c:pt>
                <c:pt idx="230">
                  <c:v>76.5</c:v>
                </c:pt>
                <c:pt idx="231">
                  <c:v>76.5</c:v>
                </c:pt>
                <c:pt idx="232">
                  <c:v>76.5</c:v>
                </c:pt>
                <c:pt idx="233">
                  <c:v>77.5</c:v>
                </c:pt>
                <c:pt idx="234">
                  <c:v>77.5</c:v>
                </c:pt>
                <c:pt idx="235">
                  <c:v>77.5</c:v>
                </c:pt>
                <c:pt idx="236">
                  <c:v>78.5</c:v>
                </c:pt>
                <c:pt idx="237">
                  <c:v>78.5</c:v>
                </c:pt>
                <c:pt idx="238">
                  <c:v>78.5</c:v>
                </c:pt>
                <c:pt idx="239">
                  <c:v>79.5</c:v>
                </c:pt>
                <c:pt idx="240">
                  <c:v>79.5</c:v>
                </c:pt>
                <c:pt idx="241">
                  <c:v>79.5</c:v>
                </c:pt>
                <c:pt idx="242">
                  <c:v>80.5</c:v>
                </c:pt>
                <c:pt idx="243">
                  <c:v>80.5</c:v>
                </c:pt>
                <c:pt idx="244">
                  <c:v>80.5</c:v>
                </c:pt>
                <c:pt idx="245">
                  <c:v>81.5</c:v>
                </c:pt>
                <c:pt idx="246">
                  <c:v>81.5</c:v>
                </c:pt>
                <c:pt idx="247">
                  <c:v>81.5</c:v>
                </c:pt>
                <c:pt idx="248">
                  <c:v>82.5</c:v>
                </c:pt>
                <c:pt idx="249">
                  <c:v>82.5</c:v>
                </c:pt>
                <c:pt idx="250">
                  <c:v>82.5</c:v>
                </c:pt>
                <c:pt idx="251">
                  <c:v>83.5</c:v>
                </c:pt>
                <c:pt idx="252">
                  <c:v>83.5</c:v>
                </c:pt>
                <c:pt idx="253">
                  <c:v>83.5</c:v>
                </c:pt>
                <c:pt idx="254">
                  <c:v>84.5</c:v>
                </c:pt>
                <c:pt idx="255">
                  <c:v>84.5</c:v>
                </c:pt>
                <c:pt idx="256">
                  <c:v>84.5</c:v>
                </c:pt>
                <c:pt idx="257">
                  <c:v>85.5</c:v>
                </c:pt>
                <c:pt idx="258">
                  <c:v>85.5</c:v>
                </c:pt>
              </c:numCache>
            </c:numRef>
          </c:xVal>
          <c:yVal>
            <c:numRef>
              <c:f>helper!$AE$3:$AE$261</c:f>
              <c:numCache>
                <c:formatCode>General</c:formatCode>
                <c:ptCount val="259"/>
                <c:pt idx="0">
                  <c:v>0</c:v>
                </c:pt>
                <c:pt idx="1">
                  <c:v>1</c:v>
                </c:pt>
                <c:pt idx="2">
                  <c:v>1</c:v>
                </c:pt>
                <c:pt idx="3">
                  <c:v>0</c:v>
                </c:pt>
                <c:pt idx="4">
                  <c:v>0.9996964608619211</c:v>
                </c:pt>
                <c:pt idx="5">
                  <c:v>0.9996964608619211</c:v>
                </c:pt>
                <c:pt idx="6">
                  <c:v>0</c:v>
                </c:pt>
                <c:pt idx="7">
                  <c:v>0.99723779384348232</c:v>
                </c:pt>
                <c:pt idx="8">
                  <c:v>0.99723779384348232</c:v>
                </c:pt>
                <c:pt idx="9">
                  <c:v>0</c:v>
                </c:pt>
                <c:pt idx="10">
                  <c:v>0.98728019241880505</c:v>
                </c:pt>
                <c:pt idx="11">
                  <c:v>0.98728019241880505</c:v>
                </c:pt>
                <c:pt idx="12">
                  <c:v>0</c:v>
                </c:pt>
                <c:pt idx="13">
                  <c:v>0.96039466857217659</c:v>
                </c:pt>
                <c:pt idx="14">
                  <c:v>0.96039466857217659</c:v>
                </c:pt>
                <c:pt idx="15">
                  <c:v>0</c:v>
                </c:pt>
                <c:pt idx="16">
                  <c:v>0.90595148278275384</c:v>
                </c:pt>
                <c:pt idx="17">
                  <c:v>0.90595148278275384</c:v>
                </c:pt>
                <c:pt idx="18">
                  <c:v>0</c:v>
                </c:pt>
                <c:pt idx="19">
                  <c:v>0.81775352180388905</c:v>
                </c:pt>
                <c:pt idx="20">
                  <c:v>0.81775352180388905</c:v>
                </c:pt>
                <c:pt idx="21">
                  <c:v>0</c:v>
                </c:pt>
                <c:pt idx="22">
                  <c:v>0.6986862744824216</c:v>
                </c:pt>
                <c:pt idx="23">
                  <c:v>0.6986862744824216</c:v>
                </c:pt>
                <c:pt idx="24">
                  <c:v>0</c:v>
                </c:pt>
                <c:pt idx="25">
                  <c:v>0.56090845972472358</c:v>
                </c:pt>
                <c:pt idx="26">
                  <c:v>0.56090845972472358</c:v>
                </c:pt>
                <c:pt idx="27">
                  <c:v>0</c:v>
                </c:pt>
                <c:pt idx="28">
                  <c:v>0.42140842228255437</c:v>
                </c:pt>
                <c:pt idx="29">
                  <c:v>0.42140842228255437</c:v>
                </c:pt>
                <c:pt idx="30">
                  <c:v>0</c:v>
                </c:pt>
                <c:pt idx="31">
                  <c:v>0.29585838858460201</c:v>
                </c:pt>
                <c:pt idx="32">
                  <c:v>0.29585838858460201</c:v>
                </c:pt>
                <c:pt idx="33">
                  <c:v>0</c:v>
                </c:pt>
                <c:pt idx="34">
                  <c:v>0.19416286128926041</c:v>
                </c:pt>
                <c:pt idx="35">
                  <c:v>0.19416286128926041</c:v>
                </c:pt>
                <c:pt idx="36">
                  <c:v>0</c:v>
                </c:pt>
                <c:pt idx="37">
                  <c:v>0.11927797300814547</c:v>
                </c:pt>
                <c:pt idx="38">
                  <c:v>0.11927797300814547</c:v>
                </c:pt>
                <c:pt idx="39">
                  <c:v>0</c:v>
                </c:pt>
                <c:pt idx="40">
                  <c:v>6.8730673418392896E-2</c:v>
                </c:pt>
                <c:pt idx="41">
                  <c:v>6.8730673418392896E-2</c:v>
                </c:pt>
                <c:pt idx="42">
                  <c:v>0</c:v>
                </c:pt>
                <c:pt idx="43">
                  <c:v>3.7235817520162362E-2</c:v>
                </c:pt>
                <c:pt idx="44">
                  <c:v>3.7235817520162362E-2</c:v>
                </c:pt>
                <c:pt idx="45">
                  <c:v>0</c:v>
                </c:pt>
                <c:pt idx="46">
                  <c:v>1.9013793750471963E-2</c:v>
                </c:pt>
                <c:pt idx="47">
                  <c:v>1.9013793750471963E-2</c:v>
                </c:pt>
                <c:pt idx="48">
                  <c:v>0</c:v>
                </c:pt>
                <c:pt idx="49">
                  <c:v>9.1739009148390505E-3</c:v>
                </c:pt>
                <c:pt idx="50">
                  <c:v>9.1739009148390505E-3</c:v>
                </c:pt>
                <c:pt idx="51">
                  <c:v>0</c:v>
                </c:pt>
                <c:pt idx="52">
                  <c:v>4.19245516679978E-3</c:v>
                </c:pt>
                <c:pt idx="53">
                  <c:v>4.19245516679978E-3</c:v>
                </c:pt>
                <c:pt idx="54">
                  <c:v>0</c:v>
                </c:pt>
                <c:pt idx="55">
                  <c:v>1.8189427809693903E-3</c:v>
                </c:pt>
                <c:pt idx="56">
                  <c:v>1.8189427809693903E-3</c:v>
                </c:pt>
                <c:pt idx="57">
                  <c:v>0</c:v>
                </c:pt>
                <c:pt idx="58">
                  <c:v>7.5086220734577047E-4</c:v>
                </c:pt>
                <c:pt idx="59">
                  <c:v>7.5086220734577047E-4</c:v>
                </c:pt>
                <c:pt idx="60">
                  <c:v>0</c:v>
                </c:pt>
                <c:pt idx="61">
                  <c:v>2.9552259437992667E-4</c:v>
                </c:pt>
                <c:pt idx="62">
                  <c:v>2.9552259437992667E-4</c:v>
                </c:pt>
                <c:pt idx="63">
                  <c:v>0</c:v>
                </c:pt>
                <c:pt idx="64">
                  <c:v>1.1111005112862671E-4</c:v>
                </c:pt>
                <c:pt idx="65">
                  <c:v>1.1111005112862671E-4</c:v>
                </c:pt>
                <c:pt idx="66">
                  <c:v>0</c:v>
                </c:pt>
                <c:pt idx="67">
                  <c:v>3.9979498731801399E-5</c:v>
                </c:pt>
                <c:pt idx="68">
                  <c:v>3.9979498731801399E-5</c:v>
                </c:pt>
                <c:pt idx="69">
                  <c:v>0</c:v>
                </c:pt>
                <c:pt idx="70">
                  <c:v>1.3790522622070256E-5</c:v>
                </c:pt>
                <c:pt idx="71">
                  <c:v>1.3790522622070256E-5</c:v>
                </c:pt>
                <c:pt idx="72">
                  <c:v>0</c:v>
                </c:pt>
                <c:pt idx="73">
                  <c:v>4.567448426806564E-6</c:v>
                </c:pt>
                <c:pt idx="74">
                  <c:v>4.567448426806564E-6</c:v>
                </c:pt>
                <c:pt idx="75">
                  <c:v>0</c:v>
                </c:pt>
                <c:pt idx="76">
                  <c:v>1.4546608859689059E-6</c:v>
                </c:pt>
                <c:pt idx="77">
                  <c:v>1.4546608859689059E-6</c:v>
                </c:pt>
                <c:pt idx="78">
                  <c:v>0</c:v>
                </c:pt>
                <c:pt idx="79">
                  <c:v>4.4611772276326178E-7</c:v>
                </c:pt>
                <c:pt idx="80">
                  <c:v>4.4611772276326178E-7</c:v>
                </c:pt>
                <c:pt idx="81">
                  <c:v>0</c:v>
                </c:pt>
                <c:pt idx="82">
                  <c:v>1.3191773728937761E-7</c:v>
                </c:pt>
                <c:pt idx="83">
                  <c:v>1.3191773728937761E-7</c:v>
                </c:pt>
                <c:pt idx="84">
                  <c:v>0</c:v>
                </c:pt>
                <c:pt idx="85">
                  <c:v>3.765774159170121E-8</c:v>
                </c:pt>
                <c:pt idx="86">
                  <c:v>3.765774159170121E-8</c:v>
                </c:pt>
                <c:pt idx="87">
                  <c:v>0</c:v>
                </c:pt>
                <c:pt idx="88">
                  <c:v>1.0389671456501048E-8</c:v>
                </c:pt>
                <c:pt idx="89">
                  <c:v>1.0389671456501048E-8</c:v>
                </c:pt>
                <c:pt idx="90">
                  <c:v>0</c:v>
                </c:pt>
                <c:pt idx="91">
                  <c:v>2.7734173846383214E-9</c:v>
                </c:pt>
                <c:pt idx="92">
                  <c:v>2.7734173846383214E-9</c:v>
                </c:pt>
                <c:pt idx="93">
                  <c:v>0</c:v>
                </c:pt>
                <c:pt idx="94">
                  <c:v>7.1702876969226281E-10</c:v>
                </c:pt>
                <c:pt idx="95">
                  <c:v>7.1702876969226281E-10</c:v>
                </c:pt>
                <c:pt idx="96">
                  <c:v>0</c:v>
                </c:pt>
                <c:pt idx="97">
                  <c:v>1.7971435450903073E-10</c:v>
                </c:pt>
                <c:pt idx="98">
                  <c:v>1.7971435450903073E-10</c:v>
                </c:pt>
                <c:pt idx="99">
                  <c:v>0</c:v>
                </c:pt>
                <c:pt idx="100">
                  <c:v>4.3706593899628388E-11</c:v>
                </c:pt>
                <c:pt idx="101">
                  <c:v>4.3706593899628388E-11</c:v>
                </c:pt>
                <c:pt idx="102">
                  <c:v>0</c:v>
                </c:pt>
                <c:pt idx="103">
                  <c:v>1.0322853682964706E-11</c:v>
                </c:pt>
                <c:pt idx="104">
                  <c:v>1.0322853682964706E-11</c:v>
                </c:pt>
                <c:pt idx="105">
                  <c:v>0</c:v>
                </c:pt>
                <c:pt idx="106">
                  <c:v>2.3696600237599341E-12</c:v>
                </c:pt>
                <c:pt idx="107">
                  <c:v>2.3696600237599341E-12</c:v>
                </c:pt>
                <c:pt idx="108">
                  <c:v>0</c:v>
                </c:pt>
                <c:pt idx="109">
                  <c:v>5.2913229353634961E-13</c:v>
                </c:pt>
                <c:pt idx="110">
                  <c:v>5.2913229353634961E-13</c:v>
                </c:pt>
                <c:pt idx="111">
                  <c:v>0</c:v>
                </c:pt>
                <c:pt idx="112">
                  <c:v>1.1501910535116622E-13</c:v>
                </c:pt>
                <c:pt idx="113">
                  <c:v>1.1501910535116622E-13</c:v>
                </c:pt>
                <c:pt idx="114">
                  <c:v>0</c:v>
                </c:pt>
                <c:pt idx="115">
                  <c:v>2.4424906541753444E-14</c:v>
                </c:pt>
                <c:pt idx="116">
                  <c:v>2.4424906541753444E-14</c:v>
                </c:pt>
                <c:pt idx="117">
                  <c:v>0</c:v>
                </c:pt>
                <c:pt idx="118">
                  <c:v>5.1070259132757201E-15</c:v>
                </c:pt>
                <c:pt idx="119">
                  <c:v>5.1070259132757201E-15</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numCache>
            </c:numRef>
          </c:yVal>
          <c:smooth val="0"/>
          <c:extLst>
            <c:ext xmlns:c16="http://schemas.microsoft.com/office/drawing/2014/chart" uri="{C3380CC4-5D6E-409C-BE32-E72D297353CC}">
              <c16:uniqueId val="{00000002-2783-47E4-98CF-7F7730B6D1E3}"/>
            </c:ext>
          </c:extLst>
        </c:ser>
        <c:dLbls>
          <c:showLegendKey val="0"/>
          <c:showVal val="0"/>
          <c:showCatName val="0"/>
          <c:showSerName val="0"/>
          <c:showPercent val="0"/>
          <c:showBubbleSize val="0"/>
        </c:dLbls>
        <c:axId val="572935408"/>
        <c:axId val="572940448"/>
        <c:extLst/>
      </c:scatterChart>
      <c:valAx>
        <c:axId val="572935408"/>
        <c:scaling>
          <c:orientation val="minMax"/>
          <c:max val="15.5"/>
          <c:min val="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72940448"/>
        <c:crosses val="autoZero"/>
        <c:crossBetween val="midCat"/>
        <c:majorUnit val="1"/>
      </c:valAx>
      <c:valAx>
        <c:axId val="57294044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a:t>Proability of at least k</a:t>
                </a: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72935408"/>
        <c:crosses val="autoZero"/>
        <c:crossBetween val="midCat"/>
      </c:valAx>
      <c:spPr>
        <a:noFill/>
        <a:ln>
          <a:noFill/>
        </a:ln>
        <a:effectLst/>
      </c:spPr>
    </c:plotArea>
    <c:legend>
      <c:legendPos val="r"/>
      <c:legendEntry>
        <c:idx val="1"/>
        <c:delete val="1"/>
      </c:legendEntry>
      <c:layout>
        <c:manualLayout>
          <c:xMode val="edge"/>
          <c:yMode val="edge"/>
          <c:x val="0.72432181271458718"/>
          <c:y val="0.1559608234591007"/>
          <c:w val="0.27194571266826939"/>
          <c:h val="0.19967342213093203"/>
        </c:manualLayout>
      </c:layout>
      <c:overlay val="1"/>
      <c:spPr>
        <a:solidFill>
          <a:sysClr val="window" lastClr="FFFFFF"/>
        </a:solid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helper!$AJ$4</c:f>
          <c:strCache>
            <c:ptCount val="1"/>
            <c:pt idx="0">
              <c:v>Expected value λ=8.1</c:v>
            </c:pt>
          </c:strCache>
        </c:strRef>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0"/>
          <c:tx>
            <c:strRef>
              <c:f>helper!$AA$2</c:f>
              <c:strCache>
                <c:ptCount val="1"/>
                <c:pt idx="0">
                  <c:v>Gamma</c:v>
                </c:pt>
              </c:strCache>
            </c:strRef>
          </c:tx>
          <c:spPr>
            <a:ln w="19050" cap="rnd">
              <a:solidFill>
                <a:schemeClr val="accent2"/>
              </a:solidFill>
              <a:round/>
            </a:ln>
            <a:effectLst/>
          </c:spPr>
          <c:marker>
            <c:symbol val="none"/>
          </c:marker>
          <c:xVal>
            <c:numRef>
              <c:f>helper!$Z$3:$Z$1290</c:f>
              <c:numCache>
                <c:formatCode>General</c:formatCode>
                <c:ptCount val="1288"/>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pt idx="51">
                  <c:v>5.0999999999999979</c:v>
                </c:pt>
                <c:pt idx="52">
                  <c:v>5.1999999999999975</c:v>
                </c:pt>
                <c:pt idx="53">
                  <c:v>5.2999999999999972</c:v>
                </c:pt>
                <c:pt idx="54">
                  <c:v>5.3999999999999968</c:v>
                </c:pt>
                <c:pt idx="55">
                  <c:v>5.4999999999999964</c:v>
                </c:pt>
                <c:pt idx="56">
                  <c:v>5.5999999999999961</c:v>
                </c:pt>
                <c:pt idx="57">
                  <c:v>5.6999999999999957</c:v>
                </c:pt>
                <c:pt idx="58">
                  <c:v>5.7999999999999954</c:v>
                </c:pt>
                <c:pt idx="59">
                  <c:v>5.899999999999995</c:v>
                </c:pt>
                <c:pt idx="60">
                  <c:v>5.9999999999999947</c:v>
                </c:pt>
                <c:pt idx="61">
                  <c:v>6.0999999999999943</c:v>
                </c:pt>
                <c:pt idx="62">
                  <c:v>6.199999999999994</c:v>
                </c:pt>
                <c:pt idx="63">
                  <c:v>6.2999999999999936</c:v>
                </c:pt>
                <c:pt idx="64">
                  <c:v>6.3999999999999932</c:v>
                </c:pt>
                <c:pt idx="65">
                  <c:v>6.4999999999999929</c:v>
                </c:pt>
                <c:pt idx="66">
                  <c:v>6.5999999999999925</c:v>
                </c:pt>
                <c:pt idx="67">
                  <c:v>6.6999999999999922</c:v>
                </c:pt>
                <c:pt idx="68">
                  <c:v>6.7999999999999918</c:v>
                </c:pt>
                <c:pt idx="69">
                  <c:v>6.8999999999999915</c:v>
                </c:pt>
                <c:pt idx="70">
                  <c:v>6.9999999999999911</c:v>
                </c:pt>
                <c:pt idx="71">
                  <c:v>7.0999999999999908</c:v>
                </c:pt>
                <c:pt idx="72">
                  <c:v>7.1999999999999904</c:v>
                </c:pt>
                <c:pt idx="73">
                  <c:v>7.2999999999999901</c:v>
                </c:pt>
                <c:pt idx="74">
                  <c:v>7.3999999999999897</c:v>
                </c:pt>
                <c:pt idx="75">
                  <c:v>7.4999999999999893</c:v>
                </c:pt>
                <c:pt idx="76">
                  <c:v>7.599999999999989</c:v>
                </c:pt>
                <c:pt idx="77">
                  <c:v>7.6999999999999886</c:v>
                </c:pt>
                <c:pt idx="78">
                  <c:v>7.7999999999999883</c:v>
                </c:pt>
                <c:pt idx="79">
                  <c:v>7.8999999999999879</c:v>
                </c:pt>
                <c:pt idx="80">
                  <c:v>7.9999999999999876</c:v>
                </c:pt>
                <c:pt idx="81">
                  <c:v>8.0999999999999872</c:v>
                </c:pt>
                <c:pt idx="82">
                  <c:v>8.1999999999999869</c:v>
                </c:pt>
                <c:pt idx="83">
                  <c:v>8.2999999999999865</c:v>
                </c:pt>
                <c:pt idx="84">
                  <c:v>8.3999999999999861</c:v>
                </c:pt>
                <c:pt idx="85">
                  <c:v>8.4999999999999858</c:v>
                </c:pt>
                <c:pt idx="86">
                  <c:v>8.5999999999999854</c:v>
                </c:pt>
                <c:pt idx="87">
                  <c:v>8.6999999999999851</c:v>
                </c:pt>
                <c:pt idx="88">
                  <c:v>8.7999999999999847</c:v>
                </c:pt>
                <c:pt idx="89">
                  <c:v>8.8999999999999844</c:v>
                </c:pt>
                <c:pt idx="90">
                  <c:v>8.999999999999984</c:v>
                </c:pt>
                <c:pt idx="91">
                  <c:v>9.0999999999999837</c:v>
                </c:pt>
                <c:pt idx="92">
                  <c:v>9.1999999999999833</c:v>
                </c:pt>
                <c:pt idx="93">
                  <c:v>9.2999999999999829</c:v>
                </c:pt>
                <c:pt idx="94">
                  <c:v>9.3999999999999826</c:v>
                </c:pt>
                <c:pt idx="95">
                  <c:v>9.4999999999999822</c:v>
                </c:pt>
                <c:pt idx="96">
                  <c:v>9.5999999999999819</c:v>
                </c:pt>
                <c:pt idx="97">
                  <c:v>9.6999999999999815</c:v>
                </c:pt>
                <c:pt idx="98">
                  <c:v>9.7999999999999812</c:v>
                </c:pt>
                <c:pt idx="99">
                  <c:v>9.8999999999999808</c:v>
                </c:pt>
                <c:pt idx="100">
                  <c:v>9.9999999999999805</c:v>
                </c:pt>
                <c:pt idx="101">
                  <c:v>10.09999999999998</c:v>
                </c:pt>
                <c:pt idx="102">
                  <c:v>10.19999999999998</c:v>
                </c:pt>
                <c:pt idx="103">
                  <c:v>10.299999999999979</c:v>
                </c:pt>
                <c:pt idx="104">
                  <c:v>10.399999999999979</c:v>
                </c:pt>
                <c:pt idx="105">
                  <c:v>10.499999999999979</c:v>
                </c:pt>
                <c:pt idx="106">
                  <c:v>10.599999999999978</c:v>
                </c:pt>
                <c:pt idx="107">
                  <c:v>10.699999999999978</c:v>
                </c:pt>
                <c:pt idx="108">
                  <c:v>10.799999999999978</c:v>
                </c:pt>
                <c:pt idx="109">
                  <c:v>10.899999999999977</c:v>
                </c:pt>
                <c:pt idx="110">
                  <c:v>10.999999999999977</c:v>
                </c:pt>
                <c:pt idx="111">
                  <c:v>11.099999999999977</c:v>
                </c:pt>
                <c:pt idx="112">
                  <c:v>11.199999999999976</c:v>
                </c:pt>
                <c:pt idx="113">
                  <c:v>11.299999999999976</c:v>
                </c:pt>
                <c:pt idx="114">
                  <c:v>11.399999999999975</c:v>
                </c:pt>
                <c:pt idx="115">
                  <c:v>11.499999999999975</c:v>
                </c:pt>
                <c:pt idx="116">
                  <c:v>11.599999999999975</c:v>
                </c:pt>
                <c:pt idx="117">
                  <c:v>11.699999999999974</c:v>
                </c:pt>
                <c:pt idx="118">
                  <c:v>11.799999999999974</c:v>
                </c:pt>
                <c:pt idx="119">
                  <c:v>11.899999999999974</c:v>
                </c:pt>
                <c:pt idx="120">
                  <c:v>11.999999999999973</c:v>
                </c:pt>
                <c:pt idx="121">
                  <c:v>12.099999999999973</c:v>
                </c:pt>
                <c:pt idx="122">
                  <c:v>12.199999999999973</c:v>
                </c:pt>
                <c:pt idx="123">
                  <c:v>12.299999999999972</c:v>
                </c:pt>
                <c:pt idx="124">
                  <c:v>12.399999999999972</c:v>
                </c:pt>
                <c:pt idx="125">
                  <c:v>12.499999999999972</c:v>
                </c:pt>
                <c:pt idx="126">
                  <c:v>12.599999999999971</c:v>
                </c:pt>
                <c:pt idx="127">
                  <c:v>12.699999999999971</c:v>
                </c:pt>
                <c:pt idx="128">
                  <c:v>12.799999999999971</c:v>
                </c:pt>
                <c:pt idx="129">
                  <c:v>12.89999999999997</c:v>
                </c:pt>
                <c:pt idx="130">
                  <c:v>12.99999999999997</c:v>
                </c:pt>
                <c:pt idx="131">
                  <c:v>13.099999999999969</c:v>
                </c:pt>
                <c:pt idx="132">
                  <c:v>13.199999999999969</c:v>
                </c:pt>
                <c:pt idx="133">
                  <c:v>13.299999999999969</c:v>
                </c:pt>
                <c:pt idx="134">
                  <c:v>13.399999999999968</c:v>
                </c:pt>
                <c:pt idx="135">
                  <c:v>13.499999999999968</c:v>
                </c:pt>
                <c:pt idx="136">
                  <c:v>13.599999999999968</c:v>
                </c:pt>
                <c:pt idx="137">
                  <c:v>13.699999999999967</c:v>
                </c:pt>
                <c:pt idx="138">
                  <c:v>13.799999999999967</c:v>
                </c:pt>
                <c:pt idx="139">
                  <c:v>13.899999999999967</c:v>
                </c:pt>
                <c:pt idx="140">
                  <c:v>13.999999999999966</c:v>
                </c:pt>
                <c:pt idx="141">
                  <c:v>14.099999999999966</c:v>
                </c:pt>
                <c:pt idx="142">
                  <c:v>14.199999999999966</c:v>
                </c:pt>
                <c:pt idx="143">
                  <c:v>14.299999999999965</c:v>
                </c:pt>
                <c:pt idx="144">
                  <c:v>14.399999999999965</c:v>
                </c:pt>
                <c:pt idx="145">
                  <c:v>14.499999999999964</c:v>
                </c:pt>
                <c:pt idx="146">
                  <c:v>14.599999999999964</c:v>
                </c:pt>
                <c:pt idx="147">
                  <c:v>14.699999999999964</c:v>
                </c:pt>
                <c:pt idx="148">
                  <c:v>14.799999999999963</c:v>
                </c:pt>
                <c:pt idx="149">
                  <c:v>14.899999999999963</c:v>
                </c:pt>
                <c:pt idx="150">
                  <c:v>14.999999999999963</c:v>
                </c:pt>
                <c:pt idx="151">
                  <c:v>15.099999999999962</c:v>
                </c:pt>
                <c:pt idx="152">
                  <c:v>15.199999999999962</c:v>
                </c:pt>
                <c:pt idx="153">
                  <c:v>15.299999999999962</c:v>
                </c:pt>
                <c:pt idx="154">
                  <c:v>15.399999999999961</c:v>
                </c:pt>
                <c:pt idx="155">
                  <c:v>15.499999999999961</c:v>
                </c:pt>
                <c:pt idx="156">
                  <c:v>15.599999999999961</c:v>
                </c:pt>
                <c:pt idx="157">
                  <c:v>15.69999999999996</c:v>
                </c:pt>
                <c:pt idx="158">
                  <c:v>15.79999999999996</c:v>
                </c:pt>
                <c:pt idx="159">
                  <c:v>15.899999999999959</c:v>
                </c:pt>
                <c:pt idx="160">
                  <c:v>15.999999999999959</c:v>
                </c:pt>
                <c:pt idx="161">
                  <c:v>16.099999999999959</c:v>
                </c:pt>
                <c:pt idx="162">
                  <c:v>16.19999999999996</c:v>
                </c:pt>
                <c:pt idx="163">
                  <c:v>16.299999999999962</c:v>
                </c:pt>
                <c:pt idx="164">
                  <c:v>16.399999999999963</c:v>
                </c:pt>
                <c:pt idx="165">
                  <c:v>16.499999999999964</c:v>
                </c:pt>
                <c:pt idx="166">
                  <c:v>16.599999999999966</c:v>
                </c:pt>
                <c:pt idx="167">
                  <c:v>16.699999999999967</c:v>
                </c:pt>
                <c:pt idx="168">
                  <c:v>16.799999999999969</c:v>
                </c:pt>
                <c:pt idx="169">
                  <c:v>16.89999999999997</c:v>
                </c:pt>
                <c:pt idx="170">
                  <c:v>16.999999999999972</c:v>
                </c:pt>
                <c:pt idx="171">
                  <c:v>17.099999999999973</c:v>
                </c:pt>
                <c:pt idx="172">
                  <c:v>17.199999999999974</c:v>
                </c:pt>
                <c:pt idx="173">
                  <c:v>17.299999999999976</c:v>
                </c:pt>
                <c:pt idx="174">
                  <c:v>17.399999999999977</c:v>
                </c:pt>
                <c:pt idx="175">
                  <c:v>17.499999999999979</c:v>
                </c:pt>
                <c:pt idx="176">
                  <c:v>17.59999999999998</c:v>
                </c:pt>
                <c:pt idx="177">
                  <c:v>17.699999999999982</c:v>
                </c:pt>
                <c:pt idx="178">
                  <c:v>17.799999999999983</c:v>
                </c:pt>
                <c:pt idx="179">
                  <c:v>17.899999999999984</c:v>
                </c:pt>
                <c:pt idx="180">
                  <c:v>17.999999999999986</c:v>
                </c:pt>
                <c:pt idx="181">
                  <c:v>18.099999999999987</c:v>
                </c:pt>
                <c:pt idx="182">
                  <c:v>18.199999999999989</c:v>
                </c:pt>
                <c:pt idx="183">
                  <c:v>18.29999999999999</c:v>
                </c:pt>
                <c:pt idx="184">
                  <c:v>18.399999999999991</c:v>
                </c:pt>
                <c:pt idx="185">
                  <c:v>18.499999999999993</c:v>
                </c:pt>
                <c:pt idx="186">
                  <c:v>18.599999999999994</c:v>
                </c:pt>
                <c:pt idx="187">
                  <c:v>18.699999999999996</c:v>
                </c:pt>
                <c:pt idx="188">
                  <c:v>18.799999999999997</c:v>
                </c:pt>
                <c:pt idx="189">
                  <c:v>18.899999999999999</c:v>
                </c:pt>
                <c:pt idx="190">
                  <c:v>19</c:v>
                </c:pt>
                <c:pt idx="191">
                  <c:v>19.100000000000001</c:v>
                </c:pt>
                <c:pt idx="192">
                  <c:v>19.200000000000003</c:v>
                </c:pt>
                <c:pt idx="193">
                  <c:v>19.300000000000004</c:v>
                </c:pt>
                <c:pt idx="194">
                  <c:v>19.400000000000006</c:v>
                </c:pt>
                <c:pt idx="195">
                  <c:v>19.500000000000007</c:v>
                </c:pt>
                <c:pt idx="196">
                  <c:v>19.600000000000009</c:v>
                </c:pt>
                <c:pt idx="197">
                  <c:v>19.70000000000001</c:v>
                </c:pt>
                <c:pt idx="198">
                  <c:v>19.800000000000011</c:v>
                </c:pt>
                <c:pt idx="199">
                  <c:v>19.900000000000013</c:v>
                </c:pt>
                <c:pt idx="200">
                  <c:v>20.000000000000014</c:v>
                </c:pt>
                <c:pt idx="201">
                  <c:v>20.100000000000016</c:v>
                </c:pt>
                <c:pt idx="202">
                  <c:v>20.200000000000017</c:v>
                </c:pt>
                <c:pt idx="203">
                  <c:v>20.300000000000018</c:v>
                </c:pt>
                <c:pt idx="204">
                  <c:v>20.40000000000002</c:v>
                </c:pt>
                <c:pt idx="205">
                  <c:v>20.500000000000021</c:v>
                </c:pt>
                <c:pt idx="206">
                  <c:v>20.600000000000023</c:v>
                </c:pt>
                <c:pt idx="207">
                  <c:v>20.700000000000024</c:v>
                </c:pt>
                <c:pt idx="208">
                  <c:v>20.800000000000026</c:v>
                </c:pt>
                <c:pt idx="209">
                  <c:v>20.900000000000027</c:v>
                </c:pt>
                <c:pt idx="210">
                  <c:v>21.000000000000028</c:v>
                </c:pt>
                <c:pt idx="211">
                  <c:v>21.10000000000003</c:v>
                </c:pt>
                <c:pt idx="212">
                  <c:v>21.200000000000031</c:v>
                </c:pt>
                <c:pt idx="213">
                  <c:v>21.300000000000033</c:v>
                </c:pt>
                <c:pt idx="214">
                  <c:v>21.400000000000034</c:v>
                </c:pt>
                <c:pt idx="215">
                  <c:v>21.500000000000036</c:v>
                </c:pt>
                <c:pt idx="216">
                  <c:v>21.600000000000037</c:v>
                </c:pt>
                <c:pt idx="217">
                  <c:v>21.700000000000038</c:v>
                </c:pt>
                <c:pt idx="218">
                  <c:v>21.80000000000004</c:v>
                </c:pt>
                <c:pt idx="219">
                  <c:v>21.900000000000041</c:v>
                </c:pt>
                <c:pt idx="220">
                  <c:v>22.000000000000043</c:v>
                </c:pt>
                <c:pt idx="221">
                  <c:v>22.100000000000044</c:v>
                </c:pt>
                <c:pt idx="222">
                  <c:v>22.200000000000045</c:v>
                </c:pt>
                <c:pt idx="223">
                  <c:v>22.300000000000047</c:v>
                </c:pt>
                <c:pt idx="224">
                  <c:v>22.400000000000048</c:v>
                </c:pt>
                <c:pt idx="225">
                  <c:v>22.50000000000005</c:v>
                </c:pt>
                <c:pt idx="226">
                  <c:v>22.600000000000051</c:v>
                </c:pt>
                <c:pt idx="227">
                  <c:v>22.700000000000053</c:v>
                </c:pt>
                <c:pt idx="228">
                  <c:v>22.800000000000054</c:v>
                </c:pt>
                <c:pt idx="229">
                  <c:v>22.900000000000055</c:v>
                </c:pt>
                <c:pt idx="230">
                  <c:v>23.000000000000057</c:v>
                </c:pt>
                <c:pt idx="231">
                  <c:v>23.100000000000058</c:v>
                </c:pt>
                <c:pt idx="232">
                  <c:v>23.20000000000006</c:v>
                </c:pt>
                <c:pt idx="233">
                  <c:v>23.300000000000061</c:v>
                </c:pt>
                <c:pt idx="234">
                  <c:v>23.400000000000063</c:v>
                </c:pt>
                <c:pt idx="235">
                  <c:v>23.500000000000064</c:v>
                </c:pt>
                <c:pt idx="236">
                  <c:v>23.600000000000065</c:v>
                </c:pt>
                <c:pt idx="237">
                  <c:v>23.700000000000067</c:v>
                </c:pt>
                <c:pt idx="238">
                  <c:v>23.800000000000068</c:v>
                </c:pt>
                <c:pt idx="239">
                  <c:v>23.90000000000007</c:v>
                </c:pt>
                <c:pt idx="240">
                  <c:v>24.000000000000071</c:v>
                </c:pt>
                <c:pt idx="241">
                  <c:v>24.100000000000072</c:v>
                </c:pt>
                <c:pt idx="242">
                  <c:v>24.200000000000074</c:v>
                </c:pt>
                <c:pt idx="243">
                  <c:v>24.300000000000075</c:v>
                </c:pt>
                <c:pt idx="244">
                  <c:v>24.400000000000077</c:v>
                </c:pt>
                <c:pt idx="245">
                  <c:v>24.500000000000078</c:v>
                </c:pt>
                <c:pt idx="246">
                  <c:v>24.60000000000008</c:v>
                </c:pt>
                <c:pt idx="247">
                  <c:v>24.700000000000081</c:v>
                </c:pt>
                <c:pt idx="248">
                  <c:v>24.800000000000082</c:v>
                </c:pt>
                <c:pt idx="249">
                  <c:v>24.900000000000084</c:v>
                </c:pt>
                <c:pt idx="250">
                  <c:v>25.000000000000085</c:v>
                </c:pt>
                <c:pt idx="251">
                  <c:v>25.100000000000087</c:v>
                </c:pt>
                <c:pt idx="252">
                  <c:v>25.200000000000088</c:v>
                </c:pt>
                <c:pt idx="253">
                  <c:v>25.30000000000009</c:v>
                </c:pt>
                <c:pt idx="254">
                  <c:v>25.400000000000091</c:v>
                </c:pt>
                <c:pt idx="255">
                  <c:v>25.500000000000092</c:v>
                </c:pt>
                <c:pt idx="256">
                  <c:v>25.600000000000094</c:v>
                </c:pt>
                <c:pt idx="257">
                  <c:v>25.700000000000095</c:v>
                </c:pt>
                <c:pt idx="258">
                  <c:v>25.800000000000097</c:v>
                </c:pt>
                <c:pt idx="259">
                  <c:v>25.900000000000098</c:v>
                </c:pt>
                <c:pt idx="260">
                  <c:v>26.000000000000099</c:v>
                </c:pt>
                <c:pt idx="261">
                  <c:v>26.100000000000101</c:v>
                </c:pt>
                <c:pt idx="262">
                  <c:v>26.200000000000102</c:v>
                </c:pt>
                <c:pt idx="263">
                  <c:v>26.300000000000104</c:v>
                </c:pt>
                <c:pt idx="264">
                  <c:v>26.400000000000105</c:v>
                </c:pt>
                <c:pt idx="265">
                  <c:v>26.500000000000107</c:v>
                </c:pt>
                <c:pt idx="266">
                  <c:v>26.600000000000108</c:v>
                </c:pt>
                <c:pt idx="267">
                  <c:v>26.700000000000109</c:v>
                </c:pt>
                <c:pt idx="268">
                  <c:v>26.800000000000111</c:v>
                </c:pt>
                <c:pt idx="269">
                  <c:v>26.900000000000112</c:v>
                </c:pt>
                <c:pt idx="270">
                  <c:v>27.000000000000114</c:v>
                </c:pt>
                <c:pt idx="271">
                  <c:v>27.100000000000115</c:v>
                </c:pt>
                <c:pt idx="272">
                  <c:v>27.200000000000117</c:v>
                </c:pt>
                <c:pt idx="273">
                  <c:v>27.300000000000118</c:v>
                </c:pt>
                <c:pt idx="274">
                  <c:v>27.400000000000119</c:v>
                </c:pt>
                <c:pt idx="275">
                  <c:v>27.500000000000121</c:v>
                </c:pt>
                <c:pt idx="276">
                  <c:v>27.600000000000122</c:v>
                </c:pt>
                <c:pt idx="277">
                  <c:v>27.700000000000124</c:v>
                </c:pt>
                <c:pt idx="278">
                  <c:v>27.800000000000125</c:v>
                </c:pt>
                <c:pt idx="279">
                  <c:v>27.900000000000126</c:v>
                </c:pt>
                <c:pt idx="280">
                  <c:v>28.000000000000128</c:v>
                </c:pt>
                <c:pt idx="281">
                  <c:v>28.100000000000129</c:v>
                </c:pt>
                <c:pt idx="282">
                  <c:v>28.200000000000131</c:v>
                </c:pt>
                <c:pt idx="283">
                  <c:v>28.300000000000132</c:v>
                </c:pt>
                <c:pt idx="284">
                  <c:v>28.400000000000134</c:v>
                </c:pt>
                <c:pt idx="285">
                  <c:v>28.500000000000135</c:v>
                </c:pt>
                <c:pt idx="286">
                  <c:v>28.600000000000136</c:v>
                </c:pt>
                <c:pt idx="287">
                  <c:v>28.700000000000138</c:v>
                </c:pt>
                <c:pt idx="288">
                  <c:v>28.800000000000139</c:v>
                </c:pt>
                <c:pt idx="289">
                  <c:v>28.900000000000141</c:v>
                </c:pt>
                <c:pt idx="290">
                  <c:v>29.000000000000142</c:v>
                </c:pt>
                <c:pt idx="291">
                  <c:v>29.100000000000144</c:v>
                </c:pt>
                <c:pt idx="292">
                  <c:v>29.200000000000145</c:v>
                </c:pt>
                <c:pt idx="293">
                  <c:v>29.300000000000146</c:v>
                </c:pt>
                <c:pt idx="294">
                  <c:v>29.400000000000148</c:v>
                </c:pt>
                <c:pt idx="295">
                  <c:v>29.500000000000149</c:v>
                </c:pt>
                <c:pt idx="296">
                  <c:v>29.600000000000151</c:v>
                </c:pt>
                <c:pt idx="297">
                  <c:v>29.700000000000152</c:v>
                </c:pt>
                <c:pt idx="298">
                  <c:v>29.800000000000153</c:v>
                </c:pt>
                <c:pt idx="299">
                  <c:v>29.900000000000155</c:v>
                </c:pt>
                <c:pt idx="300">
                  <c:v>30.000000000000156</c:v>
                </c:pt>
                <c:pt idx="301">
                  <c:v>30.100000000000158</c:v>
                </c:pt>
                <c:pt idx="302">
                  <c:v>30.200000000000159</c:v>
                </c:pt>
                <c:pt idx="303">
                  <c:v>30.300000000000161</c:v>
                </c:pt>
                <c:pt idx="304">
                  <c:v>30.400000000000162</c:v>
                </c:pt>
                <c:pt idx="305">
                  <c:v>30.500000000000163</c:v>
                </c:pt>
                <c:pt idx="306">
                  <c:v>30.600000000000165</c:v>
                </c:pt>
                <c:pt idx="307">
                  <c:v>30.700000000000166</c:v>
                </c:pt>
                <c:pt idx="308">
                  <c:v>30.800000000000168</c:v>
                </c:pt>
                <c:pt idx="309">
                  <c:v>30.900000000000169</c:v>
                </c:pt>
                <c:pt idx="310">
                  <c:v>31.000000000000171</c:v>
                </c:pt>
                <c:pt idx="311">
                  <c:v>31.100000000000172</c:v>
                </c:pt>
                <c:pt idx="312">
                  <c:v>31.200000000000173</c:v>
                </c:pt>
                <c:pt idx="313">
                  <c:v>31.300000000000175</c:v>
                </c:pt>
                <c:pt idx="314">
                  <c:v>31.400000000000176</c:v>
                </c:pt>
                <c:pt idx="315">
                  <c:v>31.500000000000178</c:v>
                </c:pt>
                <c:pt idx="316">
                  <c:v>31.600000000000179</c:v>
                </c:pt>
                <c:pt idx="317">
                  <c:v>31.70000000000018</c:v>
                </c:pt>
                <c:pt idx="318">
                  <c:v>31.800000000000182</c:v>
                </c:pt>
                <c:pt idx="319">
                  <c:v>31.900000000000183</c:v>
                </c:pt>
                <c:pt idx="320">
                  <c:v>32.000000000000185</c:v>
                </c:pt>
                <c:pt idx="321">
                  <c:v>32.100000000000186</c:v>
                </c:pt>
                <c:pt idx="322">
                  <c:v>32.200000000000188</c:v>
                </c:pt>
                <c:pt idx="323">
                  <c:v>32.300000000000189</c:v>
                </c:pt>
                <c:pt idx="324">
                  <c:v>32.40000000000019</c:v>
                </c:pt>
                <c:pt idx="325">
                  <c:v>32.500000000000192</c:v>
                </c:pt>
                <c:pt idx="326">
                  <c:v>32.600000000000193</c:v>
                </c:pt>
                <c:pt idx="327">
                  <c:v>32.700000000000195</c:v>
                </c:pt>
                <c:pt idx="328">
                  <c:v>32.800000000000196</c:v>
                </c:pt>
                <c:pt idx="329">
                  <c:v>32.900000000000198</c:v>
                </c:pt>
                <c:pt idx="330">
                  <c:v>33.000000000000199</c:v>
                </c:pt>
                <c:pt idx="331">
                  <c:v>33.1000000000002</c:v>
                </c:pt>
                <c:pt idx="332">
                  <c:v>33.200000000000202</c:v>
                </c:pt>
                <c:pt idx="333">
                  <c:v>33.300000000000203</c:v>
                </c:pt>
                <c:pt idx="334">
                  <c:v>33.400000000000205</c:v>
                </c:pt>
                <c:pt idx="335">
                  <c:v>33.500000000000206</c:v>
                </c:pt>
                <c:pt idx="336">
                  <c:v>33.600000000000207</c:v>
                </c:pt>
                <c:pt idx="337">
                  <c:v>33.700000000000209</c:v>
                </c:pt>
                <c:pt idx="338">
                  <c:v>33.80000000000021</c:v>
                </c:pt>
                <c:pt idx="339">
                  <c:v>33.900000000000212</c:v>
                </c:pt>
                <c:pt idx="340">
                  <c:v>34.000000000000213</c:v>
                </c:pt>
                <c:pt idx="341">
                  <c:v>34.100000000000215</c:v>
                </c:pt>
                <c:pt idx="342">
                  <c:v>34.200000000000216</c:v>
                </c:pt>
                <c:pt idx="343">
                  <c:v>34.300000000000217</c:v>
                </c:pt>
                <c:pt idx="344">
                  <c:v>34.400000000000219</c:v>
                </c:pt>
                <c:pt idx="345">
                  <c:v>34.50000000000022</c:v>
                </c:pt>
                <c:pt idx="346">
                  <c:v>34.600000000000222</c:v>
                </c:pt>
                <c:pt idx="347">
                  <c:v>34.700000000000223</c:v>
                </c:pt>
                <c:pt idx="348">
                  <c:v>34.800000000000225</c:v>
                </c:pt>
                <c:pt idx="349">
                  <c:v>34.900000000000226</c:v>
                </c:pt>
                <c:pt idx="350">
                  <c:v>35.000000000000227</c:v>
                </c:pt>
                <c:pt idx="351">
                  <c:v>35.100000000000229</c:v>
                </c:pt>
                <c:pt idx="352">
                  <c:v>35.20000000000023</c:v>
                </c:pt>
                <c:pt idx="353">
                  <c:v>35.300000000000232</c:v>
                </c:pt>
                <c:pt idx="354">
                  <c:v>35.400000000000233</c:v>
                </c:pt>
                <c:pt idx="355">
                  <c:v>35.500000000000234</c:v>
                </c:pt>
                <c:pt idx="356">
                  <c:v>35.600000000000236</c:v>
                </c:pt>
                <c:pt idx="357">
                  <c:v>35.700000000000237</c:v>
                </c:pt>
                <c:pt idx="358">
                  <c:v>35.800000000000239</c:v>
                </c:pt>
                <c:pt idx="359">
                  <c:v>35.90000000000024</c:v>
                </c:pt>
                <c:pt idx="360">
                  <c:v>36.000000000000242</c:v>
                </c:pt>
                <c:pt idx="361">
                  <c:v>36.100000000000243</c:v>
                </c:pt>
                <c:pt idx="362">
                  <c:v>36.200000000000244</c:v>
                </c:pt>
                <c:pt idx="363">
                  <c:v>36.300000000000246</c:v>
                </c:pt>
                <c:pt idx="364">
                  <c:v>36.400000000000247</c:v>
                </c:pt>
                <c:pt idx="365">
                  <c:v>36.500000000000249</c:v>
                </c:pt>
                <c:pt idx="366">
                  <c:v>36.60000000000025</c:v>
                </c:pt>
                <c:pt idx="367">
                  <c:v>36.700000000000252</c:v>
                </c:pt>
                <c:pt idx="368">
                  <c:v>36.800000000000253</c:v>
                </c:pt>
                <c:pt idx="369">
                  <c:v>36.900000000000254</c:v>
                </c:pt>
                <c:pt idx="370">
                  <c:v>37.000000000000256</c:v>
                </c:pt>
                <c:pt idx="371">
                  <c:v>37.100000000000257</c:v>
                </c:pt>
                <c:pt idx="372">
                  <c:v>37.200000000000259</c:v>
                </c:pt>
                <c:pt idx="373">
                  <c:v>37.30000000000026</c:v>
                </c:pt>
                <c:pt idx="374">
                  <c:v>37.400000000000261</c:v>
                </c:pt>
                <c:pt idx="375">
                  <c:v>37.500000000000263</c:v>
                </c:pt>
                <c:pt idx="376">
                  <c:v>37.600000000000264</c:v>
                </c:pt>
                <c:pt idx="377">
                  <c:v>37.700000000000266</c:v>
                </c:pt>
                <c:pt idx="378">
                  <c:v>37.800000000000267</c:v>
                </c:pt>
                <c:pt idx="379">
                  <c:v>37.900000000000269</c:v>
                </c:pt>
                <c:pt idx="380">
                  <c:v>38.00000000000027</c:v>
                </c:pt>
                <c:pt idx="381">
                  <c:v>38.100000000000271</c:v>
                </c:pt>
                <c:pt idx="382">
                  <c:v>38.200000000000273</c:v>
                </c:pt>
                <c:pt idx="383">
                  <c:v>38.300000000000274</c:v>
                </c:pt>
                <c:pt idx="384">
                  <c:v>38.400000000000276</c:v>
                </c:pt>
                <c:pt idx="385">
                  <c:v>38.500000000000277</c:v>
                </c:pt>
                <c:pt idx="386">
                  <c:v>38.600000000000279</c:v>
                </c:pt>
                <c:pt idx="387">
                  <c:v>38.70000000000028</c:v>
                </c:pt>
                <c:pt idx="388">
                  <c:v>38.800000000000281</c:v>
                </c:pt>
                <c:pt idx="389">
                  <c:v>38.900000000000283</c:v>
                </c:pt>
                <c:pt idx="390">
                  <c:v>39.000000000000284</c:v>
                </c:pt>
                <c:pt idx="391">
                  <c:v>39.100000000000286</c:v>
                </c:pt>
                <c:pt idx="392">
                  <c:v>39.200000000000287</c:v>
                </c:pt>
                <c:pt idx="393">
                  <c:v>39.300000000000288</c:v>
                </c:pt>
                <c:pt idx="394">
                  <c:v>39.40000000000029</c:v>
                </c:pt>
                <c:pt idx="395">
                  <c:v>39.500000000000291</c:v>
                </c:pt>
                <c:pt idx="396">
                  <c:v>39.600000000000293</c:v>
                </c:pt>
                <c:pt idx="397">
                  <c:v>39.700000000000294</c:v>
                </c:pt>
                <c:pt idx="398">
                  <c:v>39.800000000000296</c:v>
                </c:pt>
                <c:pt idx="399">
                  <c:v>39.900000000000297</c:v>
                </c:pt>
                <c:pt idx="400">
                  <c:v>40.000000000000298</c:v>
                </c:pt>
                <c:pt idx="401">
                  <c:v>40.1000000000003</c:v>
                </c:pt>
                <c:pt idx="402">
                  <c:v>40.200000000000301</c:v>
                </c:pt>
                <c:pt idx="403">
                  <c:v>40.300000000000303</c:v>
                </c:pt>
                <c:pt idx="404">
                  <c:v>40.400000000000304</c:v>
                </c:pt>
                <c:pt idx="405">
                  <c:v>40.500000000000306</c:v>
                </c:pt>
                <c:pt idx="406">
                  <c:v>40.600000000000307</c:v>
                </c:pt>
                <c:pt idx="407">
                  <c:v>40.700000000000308</c:v>
                </c:pt>
                <c:pt idx="408">
                  <c:v>40.80000000000031</c:v>
                </c:pt>
                <c:pt idx="409">
                  <c:v>40.900000000000311</c:v>
                </c:pt>
                <c:pt idx="410">
                  <c:v>41.000000000000313</c:v>
                </c:pt>
                <c:pt idx="411">
                  <c:v>41.100000000000314</c:v>
                </c:pt>
                <c:pt idx="412">
                  <c:v>41.200000000000315</c:v>
                </c:pt>
                <c:pt idx="413">
                  <c:v>41.300000000000317</c:v>
                </c:pt>
                <c:pt idx="414">
                  <c:v>41.400000000000318</c:v>
                </c:pt>
                <c:pt idx="415">
                  <c:v>41.50000000000032</c:v>
                </c:pt>
                <c:pt idx="416">
                  <c:v>41.600000000000321</c:v>
                </c:pt>
                <c:pt idx="417">
                  <c:v>41.700000000000323</c:v>
                </c:pt>
                <c:pt idx="418">
                  <c:v>41.800000000000324</c:v>
                </c:pt>
                <c:pt idx="419">
                  <c:v>41.900000000000325</c:v>
                </c:pt>
                <c:pt idx="420">
                  <c:v>42.000000000000327</c:v>
                </c:pt>
                <c:pt idx="421">
                  <c:v>42.100000000000328</c:v>
                </c:pt>
                <c:pt idx="422">
                  <c:v>42.20000000000033</c:v>
                </c:pt>
                <c:pt idx="423">
                  <c:v>42.300000000000331</c:v>
                </c:pt>
                <c:pt idx="424">
                  <c:v>42.400000000000333</c:v>
                </c:pt>
                <c:pt idx="425">
                  <c:v>42.500000000000334</c:v>
                </c:pt>
                <c:pt idx="426">
                  <c:v>42.600000000000335</c:v>
                </c:pt>
                <c:pt idx="427">
                  <c:v>42.700000000000337</c:v>
                </c:pt>
                <c:pt idx="428">
                  <c:v>42.800000000000338</c:v>
                </c:pt>
                <c:pt idx="429">
                  <c:v>42.90000000000034</c:v>
                </c:pt>
                <c:pt idx="430">
                  <c:v>43.000000000000341</c:v>
                </c:pt>
                <c:pt idx="431">
                  <c:v>43.100000000000342</c:v>
                </c:pt>
                <c:pt idx="432">
                  <c:v>43.200000000000344</c:v>
                </c:pt>
                <c:pt idx="433">
                  <c:v>43.300000000000345</c:v>
                </c:pt>
                <c:pt idx="434">
                  <c:v>43.400000000000347</c:v>
                </c:pt>
                <c:pt idx="435">
                  <c:v>43.500000000000348</c:v>
                </c:pt>
                <c:pt idx="436">
                  <c:v>43.60000000000035</c:v>
                </c:pt>
                <c:pt idx="437">
                  <c:v>43.700000000000351</c:v>
                </c:pt>
                <c:pt idx="438">
                  <c:v>43.800000000000352</c:v>
                </c:pt>
                <c:pt idx="439">
                  <c:v>43.900000000000354</c:v>
                </c:pt>
                <c:pt idx="440">
                  <c:v>44.000000000000355</c:v>
                </c:pt>
                <c:pt idx="441">
                  <c:v>44.100000000000357</c:v>
                </c:pt>
                <c:pt idx="442">
                  <c:v>44.200000000000358</c:v>
                </c:pt>
                <c:pt idx="443">
                  <c:v>44.30000000000036</c:v>
                </c:pt>
                <c:pt idx="444">
                  <c:v>44.400000000000361</c:v>
                </c:pt>
                <c:pt idx="445">
                  <c:v>44.500000000000362</c:v>
                </c:pt>
                <c:pt idx="446">
                  <c:v>44.600000000000364</c:v>
                </c:pt>
                <c:pt idx="447">
                  <c:v>44.700000000000365</c:v>
                </c:pt>
                <c:pt idx="448">
                  <c:v>44.800000000000367</c:v>
                </c:pt>
                <c:pt idx="449">
                  <c:v>44.900000000000368</c:v>
                </c:pt>
                <c:pt idx="450">
                  <c:v>45.000000000000369</c:v>
                </c:pt>
                <c:pt idx="451">
                  <c:v>45.100000000000371</c:v>
                </c:pt>
                <c:pt idx="452">
                  <c:v>45.200000000000372</c:v>
                </c:pt>
                <c:pt idx="453">
                  <c:v>45.300000000000374</c:v>
                </c:pt>
                <c:pt idx="454">
                  <c:v>45.400000000000375</c:v>
                </c:pt>
                <c:pt idx="455">
                  <c:v>45.500000000000377</c:v>
                </c:pt>
                <c:pt idx="456">
                  <c:v>45.600000000000378</c:v>
                </c:pt>
                <c:pt idx="457">
                  <c:v>45.700000000000379</c:v>
                </c:pt>
                <c:pt idx="458">
                  <c:v>45.800000000000381</c:v>
                </c:pt>
                <c:pt idx="459">
                  <c:v>45.900000000000382</c:v>
                </c:pt>
                <c:pt idx="460">
                  <c:v>46.000000000000384</c:v>
                </c:pt>
                <c:pt idx="461">
                  <c:v>46.100000000000385</c:v>
                </c:pt>
                <c:pt idx="462">
                  <c:v>46.200000000000387</c:v>
                </c:pt>
                <c:pt idx="463">
                  <c:v>46.300000000000388</c:v>
                </c:pt>
                <c:pt idx="464">
                  <c:v>46.400000000000389</c:v>
                </c:pt>
                <c:pt idx="465">
                  <c:v>46.500000000000391</c:v>
                </c:pt>
                <c:pt idx="466">
                  <c:v>46.600000000000392</c:v>
                </c:pt>
                <c:pt idx="467">
                  <c:v>46.700000000000394</c:v>
                </c:pt>
                <c:pt idx="468">
                  <c:v>46.800000000000395</c:v>
                </c:pt>
                <c:pt idx="469">
                  <c:v>46.900000000000396</c:v>
                </c:pt>
                <c:pt idx="470">
                  <c:v>47.000000000000398</c:v>
                </c:pt>
                <c:pt idx="471">
                  <c:v>47.100000000000399</c:v>
                </c:pt>
                <c:pt idx="472">
                  <c:v>47.200000000000401</c:v>
                </c:pt>
                <c:pt idx="473">
                  <c:v>47.300000000000402</c:v>
                </c:pt>
                <c:pt idx="474">
                  <c:v>47.400000000000404</c:v>
                </c:pt>
                <c:pt idx="475">
                  <c:v>47.500000000000405</c:v>
                </c:pt>
                <c:pt idx="476">
                  <c:v>47.600000000000406</c:v>
                </c:pt>
                <c:pt idx="477">
                  <c:v>47.700000000000408</c:v>
                </c:pt>
                <c:pt idx="478">
                  <c:v>47.800000000000409</c:v>
                </c:pt>
                <c:pt idx="479">
                  <c:v>47.900000000000411</c:v>
                </c:pt>
                <c:pt idx="480">
                  <c:v>48.000000000000412</c:v>
                </c:pt>
                <c:pt idx="481">
                  <c:v>48.100000000000414</c:v>
                </c:pt>
                <c:pt idx="482">
                  <c:v>48.200000000000415</c:v>
                </c:pt>
                <c:pt idx="483">
                  <c:v>48.300000000000416</c:v>
                </c:pt>
                <c:pt idx="484">
                  <c:v>48.400000000000418</c:v>
                </c:pt>
                <c:pt idx="485">
                  <c:v>48.500000000000419</c:v>
                </c:pt>
                <c:pt idx="486">
                  <c:v>48.600000000000421</c:v>
                </c:pt>
                <c:pt idx="487">
                  <c:v>48.700000000000422</c:v>
                </c:pt>
                <c:pt idx="488">
                  <c:v>48.800000000000423</c:v>
                </c:pt>
                <c:pt idx="489">
                  <c:v>48.900000000000425</c:v>
                </c:pt>
                <c:pt idx="490">
                  <c:v>49.000000000000426</c:v>
                </c:pt>
                <c:pt idx="491">
                  <c:v>49.100000000000428</c:v>
                </c:pt>
                <c:pt idx="492">
                  <c:v>49.200000000000429</c:v>
                </c:pt>
                <c:pt idx="493">
                  <c:v>49.300000000000431</c:v>
                </c:pt>
                <c:pt idx="494">
                  <c:v>49.400000000000432</c:v>
                </c:pt>
                <c:pt idx="495">
                  <c:v>49.500000000000433</c:v>
                </c:pt>
                <c:pt idx="496">
                  <c:v>49.600000000000435</c:v>
                </c:pt>
                <c:pt idx="497">
                  <c:v>49.700000000000436</c:v>
                </c:pt>
                <c:pt idx="498">
                  <c:v>49.800000000000438</c:v>
                </c:pt>
                <c:pt idx="499">
                  <c:v>49.900000000000439</c:v>
                </c:pt>
                <c:pt idx="500">
                  <c:v>50.000000000000441</c:v>
                </c:pt>
                <c:pt idx="501">
                  <c:v>50.100000000000442</c:v>
                </c:pt>
                <c:pt idx="502">
                  <c:v>50.200000000000443</c:v>
                </c:pt>
                <c:pt idx="503">
                  <c:v>50.300000000000445</c:v>
                </c:pt>
                <c:pt idx="504">
                  <c:v>50.400000000000446</c:v>
                </c:pt>
                <c:pt idx="505">
                  <c:v>50.500000000000448</c:v>
                </c:pt>
                <c:pt idx="506">
                  <c:v>50.600000000000449</c:v>
                </c:pt>
                <c:pt idx="507">
                  <c:v>50.70000000000045</c:v>
                </c:pt>
                <c:pt idx="508">
                  <c:v>50.800000000000452</c:v>
                </c:pt>
                <c:pt idx="509">
                  <c:v>50.900000000000453</c:v>
                </c:pt>
                <c:pt idx="510">
                  <c:v>51.000000000000455</c:v>
                </c:pt>
                <c:pt idx="511">
                  <c:v>51.100000000000456</c:v>
                </c:pt>
                <c:pt idx="512">
                  <c:v>51.200000000000458</c:v>
                </c:pt>
                <c:pt idx="513">
                  <c:v>51.300000000000459</c:v>
                </c:pt>
                <c:pt idx="514">
                  <c:v>51.40000000000046</c:v>
                </c:pt>
                <c:pt idx="515">
                  <c:v>51.500000000000462</c:v>
                </c:pt>
                <c:pt idx="516">
                  <c:v>51.600000000000463</c:v>
                </c:pt>
                <c:pt idx="517">
                  <c:v>51.700000000000465</c:v>
                </c:pt>
                <c:pt idx="518">
                  <c:v>51.800000000000466</c:v>
                </c:pt>
                <c:pt idx="519">
                  <c:v>51.900000000000468</c:v>
                </c:pt>
                <c:pt idx="520">
                  <c:v>52.000000000000469</c:v>
                </c:pt>
                <c:pt idx="521">
                  <c:v>52.10000000000047</c:v>
                </c:pt>
                <c:pt idx="522">
                  <c:v>52.200000000000472</c:v>
                </c:pt>
                <c:pt idx="523">
                  <c:v>52.300000000000473</c:v>
                </c:pt>
                <c:pt idx="524">
                  <c:v>52.400000000000475</c:v>
                </c:pt>
                <c:pt idx="525">
                  <c:v>52.500000000000476</c:v>
                </c:pt>
                <c:pt idx="526">
                  <c:v>52.600000000000477</c:v>
                </c:pt>
                <c:pt idx="527">
                  <c:v>52.700000000000479</c:v>
                </c:pt>
                <c:pt idx="528">
                  <c:v>52.80000000000048</c:v>
                </c:pt>
                <c:pt idx="529">
                  <c:v>52.900000000000482</c:v>
                </c:pt>
                <c:pt idx="530">
                  <c:v>53.000000000000483</c:v>
                </c:pt>
                <c:pt idx="531">
                  <c:v>53.100000000000485</c:v>
                </c:pt>
                <c:pt idx="532">
                  <c:v>53.200000000000486</c:v>
                </c:pt>
                <c:pt idx="533">
                  <c:v>53.300000000000487</c:v>
                </c:pt>
                <c:pt idx="534">
                  <c:v>53.400000000000489</c:v>
                </c:pt>
                <c:pt idx="535">
                  <c:v>53.50000000000049</c:v>
                </c:pt>
                <c:pt idx="536">
                  <c:v>53.600000000000492</c:v>
                </c:pt>
                <c:pt idx="537">
                  <c:v>53.700000000000493</c:v>
                </c:pt>
                <c:pt idx="538">
                  <c:v>53.800000000000495</c:v>
                </c:pt>
                <c:pt idx="539">
                  <c:v>53.900000000000496</c:v>
                </c:pt>
                <c:pt idx="540">
                  <c:v>54.000000000000497</c:v>
                </c:pt>
                <c:pt idx="541">
                  <c:v>54.100000000000499</c:v>
                </c:pt>
                <c:pt idx="542">
                  <c:v>54.2000000000005</c:v>
                </c:pt>
                <c:pt idx="543">
                  <c:v>54.300000000000502</c:v>
                </c:pt>
                <c:pt idx="544">
                  <c:v>54.400000000000503</c:v>
                </c:pt>
                <c:pt idx="545">
                  <c:v>54.500000000000504</c:v>
                </c:pt>
                <c:pt idx="546">
                  <c:v>54.600000000000506</c:v>
                </c:pt>
                <c:pt idx="547">
                  <c:v>54.700000000000507</c:v>
                </c:pt>
                <c:pt idx="548">
                  <c:v>54.800000000000509</c:v>
                </c:pt>
                <c:pt idx="549">
                  <c:v>54.90000000000051</c:v>
                </c:pt>
                <c:pt idx="550">
                  <c:v>55.000000000000512</c:v>
                </c:pt>
                <c:pt idx="551">
                  <c:v>55.100000000000513</c:v>
                </c:pt>
                <c:pt idx="552">
                  <c:v>55.200000000000514</c:v>
                </c:pt>
                <c:pt idx="553">
                  <c:v>55.300000000000516</c:v>
                </c:pt>
                <c:pt idx="554">
                  <c:v>55.400000000000517</c:v>
                </c:pt>
                <c:pt idx="555">
                  <c:v>55.500000000000519</c:v>
                </c:pt>
                <c:pt idx="556">
                  <c:v>55.60000000000052</c:v>
                </c:pt>
                <c:pt idx="557">
                  <c:v>55.700000000000522</c:v>
                </c:pt>
                <c:pt idx="558">
                  <c:v>55.800000000000523</c:v>
                </c:pt>
                <c:pt idx="559">
                  <c:v>55.900000000000524</c:v>
                </c:pt>
                <c:pt idx="560">
                  <c:v>56.000000000000526</c:v>
                </c:pt>
                <c:pt idx="561">
                  <c:v>56.100000000000527</c:v>
                </c:pt>
                <c:pt idx="562">
                  <c:v>56.200000000000529</c:v>
                </c:pt>
                <c:pt idx="563">
                  <c:v>56.30000000000053</c:v>
                </c:pt>
                <c:pt idx="564">
                  <c:v>56.400000000000531</c:v>
                </c:pt>
                <c:pt idx="565">
                  <c:v>56.500000000000533</c:v>
                </c:pt>
                <c:pt idx="566">
                  <c:v>56.600000000000534</c:v>
                </c:pt>
                <c:pt idx="567">
                  <c:v>56.700000000000536</c:v>
                </c:pt>
                <c:pt idx="568">
                  <c:v>56.800000000000537</c:v>
                </c:pt>
                <c:pt idx="569">
                  <c:v>56.900000000000539</c:v>
                </c:pt>
                <c:pt idx="570">
                  <c:v>57.00000000000054</c:v>
                </c:pt>
                <c:pt idx="571">
                  <c:v>57.100000000000541</c:v>
                </c:pt>
                <c:pt idx="572">
                  <c:v>57.200000000000543</c:v>
                </c:pt>
                <c:pt idx="573">
                  <c:v>57.300000000000544</c:v>
                </c:pt>
                <c:pt idx="574">
                  <c:v>57.400000000000546</c:v>
                </c:pt>
                <c:pt idx="575">
                  <c:v>57.500000000000547</c:v>
                </c:pt>
                <c:pt idx="576">
                  <c:v>57.600000000000549</c:v>
                </c:pt>
                <c:pt idx="577">
                  <c:v>57.70000000000055</c:v>
                </c:pt>
                <c:pt idx="578">
                  <c:v>57.800000000000551</c:v>
                </c:pt>
                <c:pt idx="579">
                  <c:v>57.900000000000553</c:v>
                </c:pt>
                <c:pt idx="580">
                  <c:v>58.000000000000554</c:v>
                </c:pt>
                <c:pt idx="581">
                  <c:v>58.100000000000556</c:v>
                </c:pt>
                <c:pt idx="582">
                  <c:v>58.200000000000557</c:v>
                </c:pt>
                <c:pt idx="583">
                  <c:v>58.300000000000558</c:v>
                </c:pt>
                <c:pt idx="584">
                  <c:v>58.40000000000056</c:v>
                </c:pt>
                <c:pt idx="585">
                  <c:v>58.500000000000561</c:v>
                </c:pt>
                <c:pt idx="586">
                  <c:v>58.600000000000563</c:v>
                </c:pt>
                <c:pt idx="587">
                  <c:v>58.700000000000564</c:v>
                </c:pt>
                <c:pt idx="588">
                  <c:v>58.800000000000566</c:v>
                </c:pt>
                <c:pt idx="589">
                  <c:v>58.900000000000567</c:v>
                </c:pt>
                <c:pt idx="590">
                  <c:v>59.000000000000568</c:v>
                </c:pt>
                <c:pt idx="591">
                  <c:v>59.10000000000057</c:v>
                </c:pt>
                <c:pt idx="592">
                  <c:v>59.200000000000571</c:v>
                </c:pt>
                <c:pt idx="593">
                  <c:v>59.300000000000573</c:v>
                </c:pt>
                <c:pt idx="594">
                  <c:v>59.400000000000574</c:v>
                </c:pt>
                <c:pt idx="595">
                  <c:v>59.500000000000576</c:v>
                </c:pt>
                <c:pt idx="596">
                  <c:v>59.600000000000577</c:v>
                </c:pt>
                <c:pt idx="597">
                  <c:v>59.700000000000578</c:v>
                </c:pt>
                <c:pt idx="598">
                  <c:v>59.80000000000058</c:v>
                </c:pt>
                <c:pt idx="599">
                  <c:v>59.900000000000581</c:v>
                </c:pt>
                <c:pt idx="600">
                  <c:v>60.000000000000583</c:v>
                </c:pt>
                <c:pt idx="601">
                  <c:v>60.100000000000584</c:v>
                </c:pt>
                <c:pt idx="602">
                  <c:v>60.200000000000585</c:v>
                </c:pt>
                <c:pt idx="603">
                  <c:v>60.300000000000587</c:v>
                </c:pt>
                <c:pt idx="604">
                  <c:v>60.400000000000588</c:v>
                </c:pt>
                <c:pt idx="605">
                  <c:v>60.50000000000059</c:v>
                </c:pt>
                <c:pt idx="606">
                  <c:v>60.600000000000591</c:v>
                </c:pt>
                <c:pt idx="607">
                  <c:v>60.700000000000593</c:v>
                </c:pt>
                <c:pt idx="608">
                  <c:v>60.800000000000594</c:v>
                </c:pt>
                <c:pt idx="609">
                  <c:v>60.900000000000595</c:v>
                </c:pt>
                <c:pt idx="610">
                  <c:v>61.000000000000597</c:v>
                </c:pt>
                <c:pt idx="611">
                  <c:v>61.100000000000598</c:v>
                </c:pt>
                <c:pt idx="612">
                  <c:v>61.2000000000006</c:v>
                </c:pt>
                <c:pt idx="613">
                  <c:v>61.300000000000601</c:v>
                </c:pt>
                <c:pt idx="614">
                  <c:v>61.400000000000603</c:v>
                </c:pt>
                <c:pt idx="615">
                  <c:v>61.500000000000604</c:v>
                </c:pt>
                <c:pt idx="616">
                  <c:v>61.600000000000605</c:v>
                </c:pt>
                <c:pt idx="617">
                  <c:v>61.700000000000607</c:v>
                </c:pt>
                <c:pt idx="618">
                  <c:v>61.800000000000608</c:v>
                </c:pt>
                <c:pt idx="619">
                  <c:v>61.90000000000061</c:v>
                </c:pt>
                <c:pt idx="620">
                  <c:v>62.000000000000611</c:v>
                </c:pt>
                <c:pt idx="621">
                  <c:v>62.100000000000612</c:v>
                </c:pt>
                <c:pt idx="622">
                  <c:v>62.200000000000614</c:v>
                </c:pt>
                <c:pt idx="623">
                  <c:v>62.300000000000615</c:v>
                </c:pt>
                <c:pt idx="624">
                  <c:v>62.400000000000617</c:v>
                </c:pt>
                <c:pt idx="625">
                  <c:v>62.500000000000618</c:v>
                </c:pt>
                <c:pt idx="626">
                  <c:v>62.60000000000062</c:v>
                </c:pt>
                <c:pt idx="627">
                  <c:v>62.700000000000621</c:v>
                </c:pt>
                <c:pt idx="628">
                  <c:v>62.800000000000622</c:v>
                </c:pt>
                <c:pt idx="629">
                  <c:v>62.900000000000624</c:v>
                </c:pt>
                <c:pt idx="630">
                  <c:v>63.000000000000625</c:v>
                </c:pt>
                <c:pt idx="631">
                  <c:v>63.100000000000627</c:v>
                </c:pt>
                <c:pt idx="632">
                  <c:v>63.200000000000628</c:v>
                </c:pt>
                <c:pt idx="633">
                  <c:v>63.30000000000063</c:v>
                </c:pt>
                <c:pt idx="634">
                  <c:v>63.400000000000631</c:v>
                </c:pt>
                <c:pt idx="635">
                  <c:v>63.500000000000632</c:v>
                </c:pt>
                <c:pt idx="636">
                  <c:v>63.600000000000634</c:v>
                </c:pt>
                <c:pt idx="637">
                  <c:v>63.700000000000635</c:v>
                </c:pt>
                <c:pt idx="638">
                  <c:v>63.800000000000637</c:v>
                </c:pt>
                <c:pt idx="639">
                  <c:v>63.900000000000638</c:v>
                </c:pt>
                <c:pt idx="640">
                  <c:v>64.000000000000639</c:v>
                </c:pt>
                <c:pt idx="641">
                  <c:v>64.100000000000634</c:v>
                </c:pt>
                <c:pt idx="642">
                  <c:v>64.200000000000628</c:v>
                </c:pt>
                <c:pt idx="643">
                  <c:v>64.300000000000622</c:v>
                </c:pt>
                <c:pt idx="644">
                  <c:v>64.400000000000617</c:v>
                </c:pt>
                <c:pt idx="645">
                  <c:v>64.500000000000611</c:v>
                </c:pt>
                <c:pt idx="646">
                  <c:v>64.600000000000605</c:v>
                </c:pt>
                <c:pt idx="647">
                  <c:v>64.7000000000006</c:v>
                </c:pt>
                <c:pt idx="648">
                  <c:v>64.800000000000594</c:v>
                </c:pt>
                <c:pt idx="649">
                  <c:v>64.900000000000588</c:v>
                </c:pt>
                <c:pt idx="650">
                  <c:v>65.000000000000583</c:v>
                </c:pt>
                <c:pt idx="651">
                  <c:v>65.100000000000577</c:v>
                </c:pt>
                <c:pt idx="652">
                  <c:v>65.200000000000571</c:v>
                </c:pt>
                <c:pt idx="653">
                  <c:v>65.300000000000566</c:v>
                </c:pt>
                <c:pt idx="654">
                  <c:v>65.40000000000056</c:v>
                </c:pt>
                <c:pt idx="655">
                  <c:v>65.500000000000554</c:v>
                </c:pt>
                <c:pt idx="656">
                  <c:v>65.600000000000549</c:v>
                </c:pt>
                <c:pt idx="657">
                  <c:v>65.700000000000543</c:v>
                </c:pt>
                <c:pt idx="658">
                  <c:v>65.800000000000537</c:v>
                </c:pt>
                <c:pt idx="659">
                  <c:v>65.900000000000531</c:v>
                </c:pt>
                <c:pt idx="660">
                  <c:v>66.000000000000526</c:v>
                </c:pt>
                <c:pt idx="661">
                  <c:v>66.10000000000052</c:v>
                </c:pt>
                <c:pt idx="662">
                  <c:v>66.200000000000514</c:v>
                </c:pt>
                <c:pt idx="663">
                  <c:v>66.300000000000509</c:v>
                </c:pt>
                <c:pt idx="664">
                  <c:v>66.400000000000503</c:v>
                </c:pt>
                <c:pt idx="665">
                  <c:v>66.500000000000497</c:v>
                </c:pt>
                <c:pt idx="666">
                  <c:v>66.600000000000492</c:v>
                </c:pt>
                <c:pt idx="667">
                  <c:v>66.700000000000486</c:v>
                </c:pt>
                <c:pt idx="668">
                  <c:v>66.80000000000048</c:v>
                </c:pt>
                <c:pt idx="669">
                  <c:v>66.900000000000475</c:v>
                </c:pt>
                <c:pt idx="670">
                  <c:v>67.000000000000469</c:v>
                </c:pt>
                <c:pt idx="671">
                  <c:v>67.100000000000463</c:v>
                </c:pt>
                <c:pt idx="672">
                  <c:v>67.200000000000458</c:v>
                </c:pt>
                <c:pt idx="673">
                  <c:v>67.300000000000452</c:v>
                </c:pt>
                <c:pt idx="674">
                  <c:v>67.400000000000446</c:v>
                </c:pt>
                <c:pt idx="675">
                  <c:v>67.500000000000441</c:v>
                </c:pt>
                <c:pt idx="676">
                  <c:v>67.600000000000435</c:v>
                </c:pt>
                <c:pt idx="677">
                  <c:v>67.700000000000429</c:v>
                </c:pt>
                <c:pt idx="678">
                  <c:v>67.800000000000423</c:v>
                </c:pt>
                <c:pt idx="679">
                  <c:v>67.900000000000418</c:v>
                </c:pt>
                <c:pt idx="680">
                  <c:v>68.000000000000412</c:v>
                </c:pt>
                <c:pt idx="681">
                  <c:v>68.100000000000406</c:v>
                </c:pt>
                <c:pt idx="682">
                  <c:v>68.200000000000401</c:v>
                </c:pt>
                <c:pt idx="683">
                  <c:v>68.300000000000395</c:v>
                </c:pt>
                <c:pt idx="684">
                  <c:v>68.400000000000389</c:v>
                </c:pt>
                <c:pt idx="685">
                  <c:v>68.500000000000384</c:v>
                </c:pt>
                <c:pt idx="686">
                  <c:v>68.600000000000378</c:v>
                </c:pt>
                <c:pt idx="687">
                  <c:v>68.700000000000372</c:v>
                </c:pt>
                <c:pt idx="688">
                  <c:v>68.800000000000367</c:v>
                </c:pt>
                <c:pt idx="689">
                  <c:v>68.900000000000361</c:v>
                </c:pt>
                <c:pt idx="690">
                  <c:v>69.000000000000355</c:v>
                </c:pt>
                <c:pt idx="691">
                  <c:v>69.10000000000035</c:v>
                </c:pt>
                <c:pt idx="692">
                  <c:v>69.200000000000344</c:v>
                </c:pt>
                <c:pt idx="693">
                  <c:v>69.300000000000338</c:v>
                </c:pt>
                <c:pt idx="694">
                  <c:v>69.400000000000333</c:v>
                </c:pt>
                <c:pt idx="695">
                  <c:v>69.500000000000327</c:v>
                </c:pt>
                <c:pt idx="696">
                  <c:v>69.600000000000321</c:v>
                </c:pt>
                <c:pt idx="697">
                  <c:v>69.700000000000315</c:v>
                </c:pt>
                <c:pt idx="698">
                  <c:v>69.80000000000031</c:v>
                </c:pt>
                <c:pt idx="699">
                  <c:v>69.900000000000304</c:v>
                </c:pt>
                <c:pt idx="700">
                  <c:v>70.000000000000298</c:v>
                </c:pt>
                <c:pt idx="701">
                  <c:v>70.100000000000293</c:v>
                </c:pt>
                <c:pt idx="702">
                  <c:v>70.200000000000287</c:v>
                </c:pt>
                <c:pt idx="703">
                  <c:v>70.300000000000281</c:v>
                </c:pt>
                <c:pt idx="704">
                  <c:v>70.400000000000276</c:v>
                </c:pt>
                <c:pt idx="705">
                  <c:v>70.50000000000027</c:v>
                </c:pt>
                <c:pt idx="706">
                  <c:v>70.600000000000264</c:v>
                </c:pt>
                <c:pt idx="707">
                  <c:v>70.700000000000259</c:v>
                </c:pt>
                <c:pt idx="708">
                  <c:v>70.800000000000253</c:v>
                </c:pt>
                <c:pt idx="709">
                  <c:v>70.900000000000247</c:v>
                </c:pt>
                <c:pt idx="710">
                  <c:v>71.000000000000242</c:v>
                </c:pt>
                <c:pt idx="711">
                  <c:v>71.100000000000236</c:v>
                </c:pt>
                <c:pt idx="712">
                  <c:v>71.20000000000023</c:v>
                </c:pt>
                <c:pt idx="713">
                  <c:v>71.300000000000225</c:v>
                </c:pt>
                <c:pt idx="714">
                  <c:v>71.400000000000219</c:v>
                </c:pt>
                <c:pt idx="715">
                  <c:v>71.500000000000213</c:v>
                </c:pt>
                <c:pt idx="716">
                  <c:v>71.600000000000207</c:v>
                </c:pt>
                <c:pt idx="717">
                  <c:v>71.700000000000202</c:v>
                </c:pt>
                <c:pt idx="718">
                  <c:v>71.800000000000196</c:v>
                </c:pt>
                <c:pt idx="719">
                  <c:v>71.90000000000019</c:v>
                </c:pt>
                <c:pt idx="720">
                  <c:v>72.000000000000185</c:v>
                </c:pt>
                <c:pt idx="721">
                  <c:v>72.100000000000179</c:v>
                </c:pt>
                <c:pt idx="722">
                  <c:v>72.200000000000173</c:v>
                </c:pt>
                <c:pt idx="723">
                  <c:v>72.300000000000168</c:v>
                </c:pt>
                <c:pt idx="724">
                  <c:v>72.400000000000162</c:v>
                </c:pt>
                <c:pt idx="725">
                  <c:v>72.500000000000156</c:v>
                </c:pt>
                <c:pt idx="726">
                  <c:v>72.600000000000151</c:v>
                </c:pt>
                <c:pt idx="727">
                  <c:v>72.700000000000145</c:v>
                </c:pt>
                <c:pt idx="728">
                  <c:v>72.800000000000139</c:v>
                </c:pt>
                <c:pt idx="729">
                  <c:v>72.900000000000134</c:v>
                </c:pt>
                <c:pt idx="730">
                  <c:v>73.000000000000128</c:v>
                </c:pt>
                <c:pt idx="731">
                  <c:v>73.100000000000122</c:v>
                </c:pt>
                <c:pt idx="732">
                  <c:v>73.200000000000117</c:v>
                </c:pt>
                <c:pt idx="733">
                  <c:v>73.300000000000111</c:v>
                </c:pt>
                <c:pt idx="734">
                  <c:v>73.400000000000105</c:v>
                </c:pt>
                <c:pt idx="735">
                  <c:v>73.500000000000099</c:v>
                </c:pt>
                <c:pt idx="736">
                  <c:v>73.600000000000094</c:v>
                </c:pt>
                <c:pt idx="737">
                  <c:v>73.700000000000088</c:v>
                </c:pt>
                <c:pt idx="738">
                  <c:v>73.800000000000082</c:v>
                </c:pt>
                <c:pt idx="739">
                  <c:v>73.900000000000077</c:v>
                </c:pt>
                <c:pt idx="740">
                  <c:v>74.000000000000071</c:v>
                </c:pt>
                <c:pt idx="741">
                  <c:v>74.100000000000065</c:v>
                </c:pt>
                <c:pt idx="742">
                  <c:v>74.20000000000006</c:v>
                </c:pt>
                <c:pt idx="743">
                  <c:v>74.300000000000054</c:v>
                </c:pt>
                <c:pt idx="744">
                  <c:v>74.400000000000048</c:v>
                </c:pt>
                <c:pt idx="745">
                  <c:v>74.500000000000043</c:v>
                </c:pt>
                <c:pt idx="746">
                  <c:v>74.600000000000037</c:v>
                </c:pt>
                <c:pt idx="747">
                  <c:v>74.700000000000031</c:v>
                </c:pt>
                <c:pt idx="748">
                  <c:v>74.800000000000026</c:v>
                </c:pt>
                <c:pt idx="749">
                  <c:v>74.90000000000002</c:v>
                </c:pt>
                <c:pt idx="750">
                  <c:v>75.000000000000014</c:v>
                </c:pt>
                <c:pt idx="751">
                  <c:v>75.100000000000009</c:v>
                </c:pt>
                <c:pt idx="752">
                  <c:v>75.2</c:v>
                </c:pt>
                <c:pt idx="753">
                  <c:v>75.3</c:v>
                </c:pt>
                <c:pt idx="754">
                  <c:v>75.399999999999991</c:v>
                </c:pt>
                <c:pt idx="755">
                  <c:v>75.499999999999986</c:v>
                </c:pt>
                <c:pt idx="756">
                  <c:v>75.59999999999998</c:v>
                </c:pt>
                <c:pt idx="757">
                  <c:v>75.699999999999974</c:v>
                </c:pt>
                <c:pt idx="758">
                  <c:v>75.799999999999969</c:v>
                </c:pt>
                <c:pt idx="759">
                  <c:v>75.899999999999963</c:v>
                </c:pt>
                <c:pt idx="760">
                  <c:v>75.999999999999957</c:v>
                </c:pt>
                <c:pt idx="761">
                  <c:v>76.099999999999952</c:v>
                </c:pt>
                <c:pt idx="762">
                  <c:v>76.199999999999946</c:v>
                </c:pt>
                <c:pt idx="763">
                  <c:v>76.29999999999994</c:v>
                </c:pt>
                <c:pt idx="764">
                  <c:v>76.399999999999935</c:v>
                </c:pt>
                <c:pt idx="765">
                  <c:v>76.499999999999929</c:v>
                </c:pt>
                <c:pt idx="766">
                  <c:v>76.599999999999923</c:v>
                </c:pt>
                <c:pt idx="767">
                  <c:v>76.699999999999918</c:v>
                </c:pt>
                <c:pt idx="768">
                  <c:v>76.799999999999912</c:v>
                </c:pt>
                <c:pt idx="769">
                  <c:v>76.899999999999906</c:v>
                </c:pt>
                <c:pt idx="770">
                  <c:v>76.999999999999901</c:v>
                </c:pt>
                <c:pt idx="771">
                  <c:v>77.099999999999895</c:v>
                </c:pt>
                <c:pt idx="772">
                  <c:v>77.199999999999889</c:v>
                </c:pt>
                <c:pt idx="773">
                  <c:v>77.299999999999883</c:v>
                </c:pt>
                <c:pt idx="774">
                  <c:v>77.399999999999878</c:v>
                </c:pt>
                <c:pt idx="775">
                  <c:v>77.499999999999872</c:v>
                </c:pt>
                <c:pt idx="776">
                  <c:v>77.599999999999866</c:v>
                </c:pt>
                <c:pt idx="777">
                  <c:v>77.699999999999861</c:v>
                </c:pt>
                <c:pt idx="778">
                  <c:v>77.799999999999855</c:v>
                </c:pt>
                <c:pt idx="779">
                  <c:v>77.899999999999849</c:v>
                </c:pt>
                <c:pt idx="780">
                  <c:v>77.999999999999844</c:v>
                </c:pt>
                <c:pt idx="781">
                  <c:v>78.099999999999838</c:v>
                </c:pt>
                <c:pt idx="782">
                  <c:v>78.199999999999832</c:v>
                </c:pt>
                <c:pt idx="783">
                  <c:v>78.299999999999827</c:v>
                </c:pt>
                <c:pt idx="784">
                  <c:v>78.399999999999821</c:v>
                </c:pt>
                <c:pt idx="785">
                  <c:v>78.499999999999815</c:v>
                </c:pt>
                <c:pt idx="786">
                  <c:v>78.59999999999981</c:v>
                </c:pt>
                <c:pt idx="787">
                  <c:v>78.699999999999804</c:v>
                </c:pt>
                <c:pt idx="788">
                  <c:v>78.799999999999798</c:v>
                </c:pt>
                <c:pt idx="789">
                  <c:v>78.899999999999793</c:v>
                </c:pt>
                <c:pt idx="790">
                  <c:v>78.999999999999787</c:v>
                </c:pt>
                <c:pt idx="791">
                  <c:v>79.099999999999781</c:v>
                </c:pt>
                <c:pt idx="792">
                  <c:v>79.199999999999775</c:v>
                </c:pt>
                <c:pt idx="793">
                  <c:v>79.29999999999977</c:v>
                </c:pt>
                <c:pt idx="794">
                  <c:v>79.399999999999764</c:v>
                </c:pt>
                <c:pt idx="795">
                  <c:v>79.499999999999758</c:v>
                </c:pt>
                <c:pt idx="796">
                  <c:v>79.599999999999753</c:v>
                </c:pt>
                <c:pt idx="797">
                  <c:v>79.699999999999747</c:v>
                </c:pt>
                <c:pt idx="798">
                  <c:v>79.799999999999741</c:v>
                </c:pt>
                <c:pt idx="799">
                  <c:v>79.899999999999736</c:v>
                </c:pt>
                <c:pt idx="800">
                  <c:v>79.99999999999973</c:v>
                </c:pt>
                <c:pt idx="801">
                  <c:v>80.099999999999724</c:v>
                </c:pt>
                <c:pt idx="802">
                  <c:v>80.199999999999719</c:v>
                </c:pt>
                <c:pt idx="803">
                  <c:v>80.299999999999713</c:v>
                </c:pt>
                <c:pt idx="804">
                  <c:v>80.399999999999707</c:v>
                </c:pt>
                <c:pt idx="805">
                  <c:v>80.499999999999702</c:v>
                </c:pt>
                <c:pt idx="806">
                  <c:v>80.599999999999696</c:v>
                </c:pt>
                <c:pt idx="807">
                  <c:v>80.69999999999969</c:v>
                </c:pt>
                <c:pt idx="808">
                  <c:v>80.799999999999685</c:v>
                </c:pt>
                <c:pt idx="809">
                  <c:v>80.899999999999679</c:v>
                </c:pt>
                <c:pt idx="810">
                  <c:v>80.999999999999673</c:v>
                </c:pt>
                <c:pt idx="811">
                  <c:v>81.099999999999667</c:v>
                </c:pt>
                <c:pt idx="812">
                  <c:v>81.199999999999662</c:v>
                </c:pt>
                <c:pt idx="813">
                  <c:v>81.299999999999656</c:v>
                </c:pt>
                <c:pt idx="814">
                  <c:v>81.39999999999965</c:v>
                </c:pt>
                <c:pt idx="815">
                  <c:v>81.499999999999645</c:v>
                </c:pt>
                <c:pt idx="816">
                  <c:v>81.599999999999639</c:v>
                </c:pt>
                <c:pt idx="817">
                  <c:v>81.699999999999633</c:v>
                </c:pt>
                <c:pt idx="818">
                  <c:v>81.799999999999628</c:v>
                </c:pt>
                <c:pt idx="819">
                  <c:v>81.899999999999622</c:v>
                </c:pt>
                <c:pt idx="820">
                  <c:v>81.999999999999616</c:v>
                </c:pt>
                <c:pt idx="821">
                  <c:v>82.099999999999611</c:v>
                </c:pt>
                <c:pt idx="822">
                  <c:v>82.199999999999605</c:v>
                </c:pt>
                <c:pt idx="823">
                  <c:v>82.299999999999599</c:v>
                </c:pt>
                <c:pt idx="824">
                  <c:v>82.399999999999594</c:v>
                </c:pt>
                <c:pt idx="825">
                  <c:v>82.499999999999588</c:v>
                </c:pt>
                <c:pt idx="826">
                  <c:v>82.599999999999582</c:v>
                </c:pt>
                <c:pt idx="827">
                  <c:v>82.699999999999577</c:v>
                </c:pt>
                <c:pt idx="828">
                  <c:v>82.799999999999571</c:v>
                </c:pt>
                <c:pt idx="829">
                  <c:v>82.899999999999565</c:v>
                </c:pt>
                <c:pt idx="830">
                  <c:v>82.999999999999559</c:v>
                </c:pt>
                <c:pt idx="831">
                  <c:v>83.099999999999554</c:v>
                </c:pt>
                <c:pt idx="832">
                  <c:v>83.199999999999548</c:v>
                </c:pt>
                <c:pt idx="833">
                  <c:v>83.299999999999542</c:v>
                </c:pt>
                <c:pt idx="834">
                  <c:v>83.399999999999537</c:v>
                </c:pt>
                <c:pt idx="835">
                  <c:v>83.499999999999531</c:v>
                </c:pt>
                <c:pt idx="836">
                  <c:v>83.599999999999525</c:v>
                </c:pt>
                <c:pt idx="837">
                  <c:v>83.69999999999952</c:v>
                </c:pt>
                <c:pt idx="838">
                  <c:v>83.799999999999514</c:v>
                </c:pt>
                <c:pt idx="839">
                  <c:v>83.899999999999508</c:v>
                </c:pt>
                <c:pt idx="840">
                  <c:v>83.999999999999503</c:v>
                </c:pt>
                <c:pt idx="841">
                  <c:v>84.099999999999497</c:v>
                </c:pt>
                <c:pt idx="842">
                  <c:v>84.199999999999491</c:v>
                </c:pt>
                <c:pt idx="843">
                  <c:v>84.299999999999486</c:v>
                </c:pt>
                <c:pt idx="844">
                  <c:v>84.39999999999948</c:v>
                </c:pt>
                <c:pt idx="845">
                  <c:v>84.499999999999474</c:v>
                </c:pt>
                <c:pt idx="846">
                  <c:v>84.599999999999469</c:v>
                </c:pt>
                <c:pt idx="847">
                  <c:v>84.699999999999463</c:v>
                </c:pt>
                <c:pt idx="848">
                  <c:v>84.799999999999457</c:v>
                </c:pt>
                <c:pt idx="849">
                  <c:v>84.899999999999451</c:v>
                </c:pt>
                <c:pt idx="850">
                  <c:v>84.999999999999446</c:v>
                </c:pt>
                <c:pt idx="851">
                  <c:v>85.09999999999944</c:v>
                </c:pt>
                <c:pt idx="852">
                  <c:v>85.199999999999434</c:v>
                </c:pt>
                <c:pt idx="853">
                  <c:v>85.299999999999429</c:v>
                </c:pt>
                <c:pt idx="854">
                  <c:v>85.399999999999423</c:v>
                </c:pt>
                <c:pt idx="855">
                  <c:v>85.499999999999417</c:v>
                </c:pt>
                <c:pt idx="856">
                  <c:v>85.599999999999412</c:v>
                </c:pt>
                <c:pt idx="857">
                  <c:v>85.699999999999406</c:v>
                </c:pt>
                <c:pt idx="858">
                  <c:v>85.7999999999994</c:v>
                </c:pt>
                <c:pt idx="859">
                  <c:v>85.899999999999395</c:v>
                </c:pt>
                <c:pt idx="860">
                  <c:v>85.999999999999389</c:v>
                </c:pt>
                <c:pt idx="861">
                  <c:v>86.099999999999383</c:v>
                </c:pt>
                <c:pt idx="862">
                  <c:v>86.199999999999378</c:v>
                </c:pt>
                <c:pt idx="863">
                  <c:v>86.299999999999372</c:v>
                </c:pt>
                <c:pt idx="864">
                  <c:v>86.399999999999366</c:v>
                </c:pt>
                <c:pt idx="865">
                  <c:v>86.499999999999361</c:v>
                </c:pt>
                <c:pt idx="866">
                  <c:v>86.599999999999355</c:v>
                </c:pt>
                <c:pt idx="867">
                  <c:v>86.699999999999349</c:v>
                </c:pt>
                <c:pt idx="868">
                  <c:v>86.799999999999343</c:v>
                </c:pt>
                <c:pt idx="869">
                  <c:v>86.899999999999338</c:v>
                </c:pt>
                <c:pt idx="870">
                  <c:v>86.999999999999332</c:v>
                </c:pt>
                <c:pt idx="871">
                  <c:v>87.099999999999326</c:v>
                </c:pt>
                <c:pt idx="872">
                  <c:v>87.199999999999321</c:v>
                </c:pt>
                <c:pt idx="873">
                  <c:v>87.299999999999315</c:v>
                </c:pt>
                <c:pt idx="874">
                  <c:v>87.399999999999309</c:v>
                </c:pt>
                <c:pt idx="875">
                  <c:v>87.499999999999304</c:v>
                </c:pt>
                <c:pt idx="876">
                  <c:v>87.599999999999298</c:v>
                </c:pt>
                <c:pt idx="877">
                  <c:v>87.699999999999292</c:v>
                </c:pt>
                <c:pt idx="878">
                  <c:v>87.799999999999287</c:v>
                </c:pt>
                <c:pt idx="879">
                  <c:v>87.899999999999281</c:v>
                </c:pt>
                <c:pt idx="880">
                  <c:v>87.999999999999275</c:v>
                </c:pt>
                <c:pt idx="881">
                  <c:v>88.09999999999927</c:v>
                </c:pt>
                <c:pt idx="882">
                  <c:v>88.199999999999264</c:v>
                </c:pt>
                <c:pt idx="883">
                  <c:v>88.299999999999258</c:v>
                </c:pt>
                <c:pt idx="884">
                  <c:v>88.399999999999253</c:v>
                </c:pt>
                <c:pt idx="885">
                  <c:v>88.499999999999247</c:v>
                </c:pt>
                <c:pt idx="886">
                  <c:v>88.599999999999241</c:v>
                </c:pt>
                <c:pt idx="887">
                  <c:v>88.699999999999235</c:v>
                </c:pt>
                <c:pt idx="888">
                  <c:v>88.79999999999923</c:v>
                </c:pt>
                <c:pt idx="889">
                  <c:v>88.899999999999224</c:v>
                </c:pt>
                <c:pt idx="890">
                  <c:v>88.999999999999218</c:v>
                </c:pt>
                <c:pt idx="891">
                  <c:v>89.099999999999213</c:v>
                </c:pt>
                <c:pt idx="892">
                  <c:v>89.199999999999207</c:v>
                </c:pt>
                <c:pt idx="893">
                  <c:v>89.299999999999201</c:v>
                </c:pt>
                <c:pt idx="894">
                  <c:v>89.399999999999196</c:v>
                </c:pt>
                <c:pt idx="895">
                  <c:v>89.49999999999919</c:v>
                </c:pt>
                <c:pt idx="896">
                  <c:v>89.599999999999184</c:v>
                </c:pt>
                <c:pt idx="897">
                  <c:v>89.699999999999179</c:v>
                </c:pt>
                <c:pt idx="898">
                  <c:v>89.799999999999173</c:v>
                </c:pt>
                <c:pt idx="899">
                  <c:v>89.899999999999167</c:v>
                </c:pt>
                <c:pt idx="900">
                  <c:v>89.999999999999162</c:v>
                </c:pt>
                <c:pt idx="901">
                  <c:v>90.099999999999156</c:v>
                </c:pt>
                <c:pt idx="902">
                  <c:v>90.19999999999915</c:v>
                </c:pt>
                <c:pt idx="903">
                  <c:v>90.299999999999145</c:v>
                </c:pt>
                <c:pt idx="904">
                  <c:v>90.399999999999139</c:v>
                </c:pt>
                <c:pt idx="905">
                  <c:v>90.499999999999133</c:v>
                </c:pt>
                <c:pt idx="906">
                  <c:v>90.599999999999127</c:v>
                </c:pt>
                <c:pt idx="907">
                  <c:v>90.699999999999122</c:v>
                </c:pt>
                <c:pt idx="908">
                  <c:v>90.799999999999116</c:v>
                </c:pt>
                <c:pt idx="909">
                  <c:v>90.89999999999911</c:v>
                </c:pt>
                <c:pt idx="910">
                  <c:v>90.999999999999105</c:v>
                </c:pt>
                <c:pt idx="911">
                  <c:v>91.099999999999099</c:v>
                </c:pt>
                <c:pt idx="912">
                  <c:v>91.199999999999093</c:v>
                </c:pt>
                <c:pt idx="913">
                  <c:v>91.299999999999088</c:v>
                </c:pt>
                <c:pt idx="914">
                  <c:v>91.399999999999082</c:v>
                </c:pt>
                <c:pt idx="915">
                  <c:v>91.499999999999076</c:v>
                </c:pt>
                <c:pt idx="916">
                  <c:v>91.599999999999071</c:v>
                </c:pt>
                <c:pt idx="917">
                  <c:v>91.699999999999065</c:v>
                </c:pt>
                <c:pt idx="918">
                  <c:v>91.799999999999059</c:v>
                </c:pt>
                <c:pt idx="919">
                  <c:v>91.899999999999054</c:v>
                </c:pt>
                <c:pt idx="920">
                  <c:v>91.999999999999048</c:v>
                </c:pt>
                <c:pt idx="921">
                  <c:v>92.099999999999042</c:v>
                </c:pt>
                <c:pt idx="922">
                  <c:v>92.199999999999037</c:v>
                </c:pt>
                <c:pt idx="923">
                  <c:v>92.299999999999031</c:v>
                </c:pt>
                <c:pt idx="924">
                  <c:v>92.399999999999025</c:v>
                </c:pt>
                <c:pt idx="925">
                  <c:v>92.499999999999019</c:v>
                </c:pt>
                <c:pt idx="926">
                  <c:v>92.599999999999014</c:v>
                </c:pt>
                <c:pt idx="927">
                  <c:v>92.699999999999008</c:v>
                </c:pt>
                <c:pt idx="928">
                  <c:v>92.799999999999002</c:v>
                </c:pt>
                <c:pt idx="929">
                  <c:v>92.899999999998997</c:v>
                </c:pt>
                <c:pt idx="930">
                  <c:v>92.999999999998991</c:v>
                </c:pt>
                <c:pt idx="931">
                  <c:v>93.099999999998985</c:v>
                </c:pt>
                <c:pt idx="932">
                  <c:v>93.19999999999898</c:v>
                </c:pt>
                <c:pt idx="933">
                  <c:v>93.299999999998974</c:v>
                </c:pt>
                <c:pt idx="934">
                  <c:v>93.399999999998968</c:v>
                </c:pt>
                <c:pt idx="935">
                  <c:v>93.499999999998963</c:v>
                </c:pt>
                <c:pt idx="936">
                  <c:v>93.599999999998957</c:v>
                </c:pt>
                <c:pt idx="937">
                  <c:v>93.699999999998951</c:v>
                </c:pt>
                <c:pt idx="938">
                  <c:v>93.799999999998946</c:v>
                </c:pt>
                <c:pt idx="939">
                  <c:v>93.89999999999894</c:v>
                </c:pt>
                <c:pt idx="940">
                  <c:v>93.999999999998934</c:v>
                </c:pt>
                <c:pt idx="941">
                  <c:v>94.099999999998929</c:v>
                </c:pt>
                <c:pt idx="942">
                  <c:v>94.199999999998923</c:v>
                </c:pt>
                <c:pt idx="943">
                  <c:v>94.299999999998917</c:v>
                </c:pt>
                <c:pt idx="944">
                  <c:v>94.399999999998911</c:v>
                </c:pt>
                <c:pt idx="945">
                  <c:v>94.499999999998906</c:v>
                </c:pt>
                <c:pt idx="946">
                  <c:v>94.5999999999989</c:v>
                </c:pt>
                <c:pt idx="947">
                  <c:v>94.699999999998894</c:v>
                </c:pt>
                <c:pt idx="948">
                  <c:v>94.799999999998889</c:v>
                </c:pt>
                <c:pt idx="949">
                  <c:v>94.899999999998883</c:v>
                </c:pt>
                <c:pt idx="950">
                  <c:v>94.999999999998877</c:v>
                </c:pt>
                <c:pt idx="951">
                  <c:v>95.099999999998872</c:v>
                </c:pt>
                <c:pt idx="952">
                  <c:v>95.199999999998866</c:v>
                </c:pt>
                <c:pt idx="953">
                  <c:v>95.29999999999886</c:v>
                </c:pt>
                <c:pt idx="954">
                  <c:v>95.399999999998855</c:v>
                </c:pt>
                <c:pt idx="955">
                  <c:v>95.499999999998849</c:v>
                </c:pt>
                <c:pt idx="956">
                  <c:v>95.599999999998843</c:v>
                </c:pt>
                <c:pt idx="957">
                  <c:v>95.699999999998838</c:v>
                </c:pt>
                <c:pt idx="958">
                  <c:v>95.799999999998832</c:v>
                </c:pt>
                <c:pt idx="959">
                  <c:v>95.899999999998826</c:v>
                </c:pt>
                <c:pt idx="960">
                  <c:v>95.99999999999882</c:v>
                </c:pt>
                <c:pt idx="961">
                  <c:v>96.099999999998815</c:v>
                </c:pt>
                <c:pt idx="962">
                  <c:v>96.199999999998809</c:v>
                </c:pt>
                <c:pt idx="963">
                  <c:v>96.299999999998803</c:v>
                </c:pt>
                <c:pt idx="964">
                  <c:v>96.399999999998798</c:v>
                </c:pt>
                <c:pt idx="965">
                  <c:v>96.499999999998792</c:v>
                </c:pt>
                <c:pt idx="966">
                  <c:v>96.599999999998786</c:v>
                </c:pt>
                <c:pt idx="967">
                  <c:v>96.699999999998781</c:v>
                </c:pt>
                <c:pt idx="968">
                  <c:v>96.799999999998775</c:v>
                </c:pt>
                <c:pt idx="969">
                  <c:v>96.899999999998769</c:v>
                </c:pt>
                <c:pt idx="970">
                  <c:v>96.999999999998764</c:v>
                </c:pt>
                <c:pt idx="971">
                  <c:v>97.099999999998758</c:v>
                </c:pt>
                <c:pt idx="972">
                  <c:v>97.199999999998752</c:v>
                </c:pt>
                <c:pt idx="973">
                  <c:v>97.299999999998747</c:v>
                </c:pt>
                <c:pt idx="974">
                  <c:v>97.399999999998741</c:v>
                </c:pt>
                <c:pt idx="975">
                  <c:v>97.499999999998735</c:v>
                </c:pt>
                <c:pt idx="976">
                  <c:v>97.59999999999873</c:v>
                </c:pt>
                <c:pt idx="977">
                  <c:v>97.699999999998724</c:v>
                </c:pt>
                <c:pt idx="978">
                  <c:v>97.799999999998718</c:v>
                </c:pt>
                <c:pt idx="979">
                  <c:v>97.899999999998712</c:v>
                </c:pt>
                <c:pt idx="980">
                  <c:v>97.999999999998707</c:v>
                </c:pt>
                <c:pt idx="981">
                  <c:v>98.099999999998701</c:v>
                </c:pt>
                <c:pt idx="982">
                  <c:v>98.199999999998695</c:v>
                </c:pt>
                <c:pt idx="983">
                  <c:v>98.29999999999869</c:v>
                </c:pt>
                <c:pt idx="984">
                  <c:v>98.399999999998684</c:v>
                </c:pt>
                <c:pt idx="985">
                  <c:v>98.499999999998678</c:v>
                </c:pt>
                <c:pt idx="986">
                  <c:v>98.599999999998673</c:v>
                </c:pt>
                <c:pt idx="987">
                  <c:v>98.699999999998667</c:v>
                </c:pt>
                <c:pt idx="988">
                  <c:v>98.799999999998661</c:v>
                </c:pt>
                <c:pt idx="989">
                  <c:v>98.899999999998656</c:v>
                </c:pt>
                <c:pt idx="990">
                  <c:v>98.99999999999865</c:v>
                </c:pt>
                <c:pt idx="991">
                  <c:v>99.099999999998644</c:v>
                </c:pt>
                <c:pt idx="992">
                  <c:v>99.199999999998639</c:v>
                </c:pt>
                <c:pt idx="993">
                  <c:v>99.299999999998633</c:v>
                </c:pt>
                <c:pt idx="994">
                  <c:v>99.399999999998627</c:v>
                </c:pt>
                <c:pt idx="995">
                  <c:v>99.499999999998622</c:v>
                </c:pt>
                <c:pt idx="996">
                  <c:v>99.599999999998616</c:v>
                </c:pt>
                <c:pt idx="997">
                  <c:v>99.69999999999861</c:v>
                </c:pt>
                <c:pt idx="998">
                  <c:v>99.799999999998604</c:v>
                </c:pt>
                <c:pt idx="999">
                  <c:v>99.899999999998599</c:v>
                </c:pt>
                <c:pt idx="1000">
                  <c:v>99.999999999998593</c:v>
                </c:pt>
                <c:pt idx="1001">
                  <c:v>100.09999999999859</c:v>
                </c:pt>
                <c:pt idx="1002">
                  <c:v>100.19999999999858</c:v>
                </c:pt>
                <c:pt idx="1003">
                  <c:v>100.29999999999858</c:v>
                </c:pt>
                <c:pt idx="1004">
                  <c:v>100.39999999999857</c:v>
                </c:pt>
                <c:pt idx="1005">
                  <c:v>100.49999999999856</c:v>
                </c:pt>
                <c:pt idx="1006">
                  <c:v>100.59999999999856</c:v>
                </c:pt>
                <c:pt idx="1007">
                  <c:v>100.69999999999855</c:v>
                </c:pt>
                <c:pt idx="1008">
                  <c:v>100.79999999999855</c:v>
                </c:pt>
                <c:pt idx="1009">
                  <c:v>100.89999999999854</c:v>
                </c:pt>
                <c:pt idx="1010">
                  <c:v>100.99999999999854</c:v>
                </c:pt>
                <c:pt idx="1011">
                  <c:v>101.09999999999853</c:v>
                </c:pt>
                <c:pt idx="1012">
                  <c:v>101.19999999999852</c:v>
                </c:pt>
                <c:pt idx="1013">
                  <c:v>101.29999999999852</c:v>
                </c:pt>
                <c:pt idx="1014">
                  <c:v>101.39999999999851</c:v>
                </c:pt>
                <c:pt idx="1015">
                  <c:v>101.49999999999851</c:v>
                </c:pt>
                <c:pt idx="1016">
                  <c:v>101.5999999999985</c:v>
                </c:pt>
                <c:pt idx="1017">
                  <c:v>101.6999999999985</c:v>
                </c:pt>
                <c:pt idx="1018">
                  <c:v>101.79999999999849</c:v>
                </c:pt>
                <c:pt idx="1019">
                  <c:v>101.89999999999849</c:v>
                </c:pt>
                <c:pt idx="1020">
                  <c:v>101.99999999999848</c:v>
                </c:pt>
                <c:pt idx="1021">
                  <c:v>102.09999999999847</c:v>
                </c:pt>
                <c:pt idx="1022">
                  <c:v>102.19999999999847</c:v>
                </c:pt>
                <c:pt idx="1023">
                  <c:v>102.29999999999846</c:v>
                </c:pt>
                <c:pt idx="1024">
                  <c:v>102.39999999999846</c:v>
                </c:pt>
                <c:pt idx="1025">
                  <c:v>102.49999999999845</c:v>
                </c:pt>
                <c:pt idx="1026">
                  <c:v>102.59999999999845</c:v>
                </c:pt>
                <c:pt idx="1027">
                  <c:v>102.69999999999844</c:v>
                </c:pt>
                <c:pt idx="1028">
                  <c:v>102.79999999999843</c:v>
                </c:pt>
                <c:pt idx="1029">
                  <c:v>102.89999999999843</c:v>
                </c:pt>
                <c:pt idx="1030">
                  <c:v>102.99999999999842</c:v>
                </c:pt>
                <c:pt idx="1031">
                  <c:v>103.09999999999842</c:v>
                </c:pt>
                <c:pt idx="1032">
                  <c:v>103.19999999999841</c:v>
                </c:pt>
                <c:pt idx="1033">
                  <c:v>103.29999999999841</c:v>
                </c:pt>
                <c:pt idx="1034">
                  <c:v>103.3999999999984</c:v>
                </c:pt>
                <c:pt idx="1035">
                  <c:v>103.49999999999839</c:v>
                </c:pt>
                <c:pt idx="1036">
                  <c:v>103.59999999999839</c:v>
                </c:pt>
                <c:pt idx="1037">
                  <c:v>103.69999999999838</c:v>
                </c:pt>
                <c:pt idx="1038">
                  <c:v>103.79999999999838</c:v>
                </c:pt>
                <c:pt idx="1039">
                  <c:v>103.89999999999837</c:v>
                </c:pt>
                <c:pt idx="1040">
                  <c:v>103.99999999999837</c:v>
                </c:pt>
                <c:pt idx="1041">
                  <c:v>104.09999999999836</c:v>
                </c:pt>
                <c:pt idx="1042">
                  <c:v>104.19999999999835</c:v>
                </c:pt>
                <c:pt idx="1043">
                  <c:v>104.29999999999835</c:v>
                </c:pt>
                <c:pt idx="1044">
                  <c:v>104.39999999999834</c:v>
                </c:pt>
                <c:pt idx="1045">
                  <c:v>104.49999999999834</c:v>
                </c:pt>
                <c:pt idx="1046">
                  <c:v>104.59999999999833</c:v>
                </c:pt>
                <c:pt idx="1047">
                  <c:v>104.69999999999833</c:v>
                </c:pt>
                <c:pt idx="1048">
                  <c:v>104.79999999999832</c:v>
                </c:pt>
                <c:pt idx="1049">
                  <c:v>104.89999999999831</c:v>
                </c:pt>
                <c:pt idx="1050">
                  <c:v>104.99999999999831</c:v>
                </c:pt>
                <c:pt idx="1051">
                  <c:v>105.0999999999983</c:v>
                </c:pt>
                <c:pt idx="1052">
                  <c:v>105.1999999999983</c:v>
                </c:pt>
                <c:pt idx="1053">
                  <c:v>105.29999999999829</c:v>
                </c:pt>
                <c:pt idx="1054">
                  <c:v>105.39999999999829</c:v>
                </c:pt>
                <c:pt idx="1055">
                  <c:v>105.49999999999828</c:v>
                </c:pt>
                <c:pt idx="1056">
                  <c:v>105.59999999999827</c:v>
                </c:pt>
                <c:pt idx="1057">
                  <c:v>105.69999999999827</c:v>
                </c:pt>
                <c:pt idx="1058">
                  <c:v>105.79999999999826</c:v>
                </c:pt>
                <c:pt idx="1059">
                  <c:v>105.89999999999826</c:v>
                </c:pt>
                <c:pt idx="1060">
                  <c:v>105.99999999999825</c:v>
                </c:pt>
                <c:pt idx="1061">
                  <c:v>106.09999999999825</c:v>
                </c:pt>
                <c:pt idx="1062">
                  <c:v>106.19999999999824</c:v>
                </c:pt>
                <c:pt idx="1063">
                  <c:v>106.29999999999824</c:v>
                </c:pt>
                <c:pt idx="1064">
                  <c:v>106.39999999999823</c:v>
                </c:pt>
                <c:pt idx="1065">
                  <c:v>106.49999999999822</c:v>
                </c:pt>
                <c:pt idx="1066">
                  <c:v>106.59999999999822</c:v>
                </c:pt>
                <c:pt idx="1067">
                  <c:v>106.69999999999821</c:v>
                </c:pt>
                <c:pt idx="1068">
                  <c:v>106.79999999999821</c:v>
                </c:pt>
                <c:pt idx="1069">
                  <c:v>106.8999999999982</c:v>
                </c:pt>
                <c:pt idx="1070">
                  <c:v>106.9999999999982</c:v>
                </c:pt>
                <c:pt idx="1071">
                  <c:v>107.09999999999819</c:v>
                </c:pt>
                <c:pt idx="1072">
                  <c:v>107.19999999999818</c:v>
                </c:pt>
                <c:pt idx="1073">
                  <c:v>107.29999999999818</c:v>
                </c:pt>
                <c:pt idx="1074">
                  <c:v>107.39999999999817</c:v>
                </c:pt>
                <c:pt idx="1075">
                  <c:v>107.49999999999817</c:v>
                </c:pt>
                <c:pt idx="1076">
                  <c:v>107.59999999999816</c:v>
                </c:pt>
                <c:pt idx="1077">
                  <c:v>107.69999999999816</c:v>
                </c:pt>
                <c:pt idx="1078">
                  <c:v>107.79999999999815</c:v>
                </c:pt>
                <c:pt idx="1079">
                  <c:v>107.89999999999814</c:v>
                </c:pt>
                <c:pt idx="1080">
                  <c:v>107.99999999999814</c:v>
                </c:pt>
                <c:pt idx="1081">
                  <c:v>108.09999999999813</c:v>
                </c:pt>
                <c:pt idx="1082">
                  <c:v>108.19999999999813</c:v>
                </c:pt>
                <c:pt idx="1083">
                  <c:v>108.29999999999812</c:v>
                </c:pt>
                <c:pt idx="1084">
                  <c:v>108.39999999999812</c:v>
                </c:pt>
                <c:pt idx="1085">
                  <c:v>108.49999999999811</c:v>
                </c:pt>
                <c:pt idx="1086">
                  <c:v>108.5999999999981</c:v>
                </c:pt>
                <c:pt idx="1087">
                  <c:v>108.6999999999981</c:v>
                </c:pt>
                <c:pt idx="1088">
                  <c:v>108.79999999999809</c:v>
                </c:pt>
                <c:pt idx="1089">
                  <c:v>108.89999999999809</c:v>
                </c:pt>
                <c:pt idx="1090">
                  <c:v>108.99999999999808</c:v>
                </c:pt>
                <c:pt idx="1091">
                  <c:v>109.09999999999808</c:v>
                </c:pt>
                <c:pt idx="1092">
                  <c:v>109.19999999999807</c:v>
                </c:pt>
                <c:pt idx="1093">
                  <c:v>109.29999999999806</c:v>
                </c:pt>
                <c:pt idx="1094">
                  <c:v>109.39999999999806</c:v>
                </c:pt>
                <c:pt idx="1095">
                  <c:v>109.49999999999805</c:v>
                </c:pt>
                <c:pt idx="1096">
                  <c:v>109.59999999999805</c:v>
                </c:pt>
                <c:pt idx="1097">
                  <c:v>109.69999999999804</c:v>
                </c:pt>
                <c:pt idx="1098">
                  <c:v>109.79999999999804</c:v>
                </c:pt>
                <c:pt idx="1099">
                  <c:v>109.89999999999803</c:v>
                </c:pt>
                <c:pt idx="1100">
                  <c:v>109.99999999999802</c:v>
                </c:pt>
                <c:pt idx="1101">
                  <c:v>110.09999999999802</c:v>
                </c:pt>
                <c:pt idx="1102">
                  <c:v>110.19999999999801</c:v>
                </c:pt>
                <c:pt idx="1103">
                  <c:v>110.29999999999801</c:v>
                </c:pt>
                <c:pt idx="1104">
                  <c:v>110.399999999998</c:v>
                </c:pt>
                <c:pt idx="1105">
                  <c:v>110.499999999998</c:v>
                </c:pt>
                <c:pt idx="1106">
                  <c:v>110.59999999999799</c:v>
                </c:pt>
                <c:pt idx="1107">
                  <c:v>110.69999999999798</c:v>
                </c:pt>
                <c:pt idx="1108">
                  <c:v>110.79999999999798</c:v>
                </c:pt>
                <c:pt idx="1109">
                  <c:v>110.89999999999797</c:v>
                </c:pt>
                <c:pt idx="1110">
                  <c:v>110.99999999999797</c:v>
                </c:pt>
                <c:pt idx="1111">
                  <c:v>111.09999999999796</c:v>
                </c:pt>
                <c:pt idx="1112">
                  <c:v>111.19999999999796</c:v>
                </c:pt>
                <c:pt idx="1113">
                  <c:v>111.29999999999795</c:v>
                </c:pt>
                <c:pt idx="1114">
                  <c:v>111.39999999999795</c:v>
                </c:pt>
                <c:pt idx="1115">
                  <c:v>111.49999999999794</c:v>
                </c:pt>
                <c:pt idx="1116">
                  <c:v>111.59999999999793</c:v>
                </c:pt>
                <c:pt idx="1117">
                  <c:v>111.69999999999793</c:v>
                </c:pt>
                <c:pt idx="1118">
                  <c:v>111.79999999999792</c:v>
                </c:pt>
                <c:pt idx="1119">
                  <c:v>111.89999999999792</c:v>
                </c:pt>
                <c:pt idx="1120">
                  <c:v>111.99999999999791</c:v>
                </c:pt>
                <c:pt idx="1121">
                  <c:v>112.09999999999791</c:v>
                </c:pt>
                <c:pt idx="1122">
                  <c:v>112.1999999999979</c:v>
                </c:pt>
                <c:pt idx="1123">
                  <c:v>112.29999999999789</c:v>
                </c:pt>
                <c:pt idx="1124">
                  <c:v>112.39999999999789</c:v>
                </c:pt>
                <c:pt idx="1125">
                  <c:v>112.49999999999788</c:v>
                </c:pt>
                <c:pt idx="1126">
                  <c:v>112.59999999999788</c:v>
                </c:pt>
                <c:pt idx="1127">
                  <c:v>112.69999999999787</c:v>
                </c:pt>
                <c:pt idx="1128">
                  <c:v>112.79999999999787</c:v>
                </c:pt>
                <c:pt idx="1129">
                  <c:v>112.89999999999786</c:v>
                </c:pt>
                <c:pt idx="1130">
                  <c:v>112.99999999999785</c:v>
                </c:pt>
                <c:pt idx="1131">
                  <c:v>113.09999999999785</c:v>
                </c:pt>
                <c:pt idx="1132">
                  <c:v>113.19999999999784</c:v>
                </c:pt>
                <c:pt idx="1133">
                  <c:v>113.29999999999784</c:v>
                </c:pt>
                <c:pt idx="1134">
                  <c:v>113.39999999999783</c:v>
                </c:pt>
                <c:pt idx="1135">
                  <c:v>113.49999999999783</c:v>
                </c:pt>
                <c:pt idx="1136">
                  <c:v>113.59999999999782</c:v>
                </c:pt>
                <c:pt idx="1137">
                  <c:v>113.69999999999781</c:v>
                </c:pt>
                <c:pt idx="1138">
                  <c:v>113.79999999999781</c:v>
                </c:pt>
                <c:pt idx="1139">
                  <c:v>113.8999999999978</c:v>
                </c:pt>
                <c:pt idx="1140">
                  <c:v>113.9999999999978</c:v>
                </c:pt>
                <c:pt idx="1141">
                  <c:v>114.09999999999779</c:v>
                </c:pt>
                <c:pt idx="1142">
                  <c:v>114.19999999999779</c:v>
                </c:pt>
                <c:pt idx="1143">
                  <c:v>114.29999999999778</c:v>
                </c:pt>
                <c:pt idx="1144">
                  <c:v>114.39999999999777</c:v>
                </c:pt>
                <c:pt idx="1145">
                  <c:v>114.49999999999777</c:v>
                </c:pt>
                <c:pt idx="1146">
                  <c:v>114.59999999999776</c:v>
                </c:pt>
                <c:pt idx="1147">
                  <c:v>114.69999999999776</c:v>
                </c:pt>
                <c:pt idx="1148">
                  <c:v>114.79999999999775</c:v>
                </c:pt>
                <c:pt idx="1149">
                  <c:v>114.89999999999775</c:v>
                </c:pt>
                <c:pt idx="1150">
                  <c:v>114.99999999999774</c:v>
                </c:pt>
                <c:pt idx="1151">
                  <c:v>115.09999999999773</c:v>
                </c:pt>
                <c:pt idx="1152">
                  <c:v>115.19999999999773</c:v>
                </c:pt>
                <c:pt idx="1153">
                  <c:v>115.29999999999772</c:v>
                </c:pt>
                <c:pt idx="1154">
                  <c:v>115.39999999999772</c:v>
                </c:pt>
                <c:pt idx="1155">
                  <c:v>115.49999999999771</c:v>
                </c:pt>
                <c:pt idx="1156">
                  <c:v>115.59999999999771</c:v>
                </c:pt>
                <c:pt idx="1157">
                  <c:v>115.6999999999977</c:v>
                </c:pt>
                <c:pt idx="1158">
                  <c:v>115.79999999999769</c:v>
                </c:pt>
                <c:pt idx="1159">
                  <c:v>115.89999999999769</c:v>
                </c:pt>
                <c:pt idx="1160">
                  <c:v>115.99999999999768</c:v>
                </c:pt>
                <c:pt idx="1161">
                  <c:v>116.09999999999768</c:v>
                </c:pt>
                <c:pt idx="1162">
                  <c:v>116.19999999999767</c:v>
                </c:pt>
                <c:pt idx="1163">
                  <c:v>116.29999999999767</c:v>
                </c:pt>
                <c:pt idx="1164">
                  <c:v>116.39999999999766</c:v>
                </c:pt>
                <c:pt idx="1165">
                  <c:v>116.49999999999766</c:v>
                </c:pt>
                <c:pt idx="1166">
                  <c:v>116.59999999999765</c:v>
                </c:pt>
                <c:pt idx="1167">
                  <c:v>116.69999999999764</c:v>
                </c:pt>
                <c:pt idx="1168">
                  <c:v>116.79999999999764</c:v>
                </c:pt>
                <c:pt idx="1169">
                  <c:v>116.89999999999763</c:v>
                </c:pt>
                <c:pt idx="1170">
                  <c:v>116.99999999999763</c:v>
                </c:pt>
                <c:pt idx="1171">
                  <c:v>117.09999999999762</c:v>
                </c:pt>
                <c:pt idx="1172">
                  <c:v>117.19999999999762</c:v>
                </c:pt>
                <c:pt idx="1173">
                  <c:v>117.29999999999761</c:v>
                </c:pt>
                <c:pt idx="1174">
                  <c:v>117.3999999999976</c:v>
                </c:pt>
                <c:pt idx="1175">
                  <c:v>117.4999999999976</c:v>
                </c:pt>
                <c:pt idx="1176">
                  <c:v>117.59999999999759</c:v>
                </c:pt>
                <c:pt idx="1177">
                  <c:v>117.69999999999759</c:v>
                </c:pt>
                <c:pt idx="1178">
                  <c:v>117.79999999999758</c:v>
                </c:pt>
                <c:pt idx="1179">
                  <c:v>117.89999999999758</c:v>
                </c:pt>
                <c:pt idx="1180">
                  <c:v>117.99999999999757</c:v>
                </c:pt>
                <c:pt idx="1181">
                  <c:v>118.09999999999756</c:v>
                </c:pt>
                <c:pt idx="1182">
                  <c:v>118.19999999999756</c:v>
                </c:pt>
                <c:pt idx="1183">
                  <c:v>118.29999999999755</c:v>
                </c:pt>
                <c:pt idx="1184">
                  <c:v>118.39999999999755</c:v>
                </c:pt>
                <c:pt idx="1185">
                  <c:v>118.49999999999754</c:v>
                </c:pt>
                <c:pt idx="1186">
                  <c:v>118.59999999999754</c:v>
                </c:pt>
                <c:pt idx="1187">
                  <c:v>118.69999999999753</c:v>
                </c:pt>
                <c:pt idx="1188">
                  <c:v>118.79999999999752</c:v>
                </c:pt>
                <c:pt idx="1189">
                  <c:v>118.89999999999752</c:v>
                </c:pt>
                <c:pt idx="1190">
                  <c:v>118.99999999999751</c:v>
                </c:pt>
                <c:pt idx="1191">
                  <c:v>119.09999999999751</c:v>
                </c:pt>
                <c:pt idx="1192">
                  <c:v>119.1999999999975</c:v>
                </c:pt>
                <c:pt idx="1193">
                  <c:v>119.2999999999975</c:v>
                </c:pt>
                <c:pt idx="1194">
                  <c:v>119.39999999999749</c:v>
                </c:pt>
                <c:pt idx="1195">
                  <c:v>119.49999999999748</c:v>
                </c:pt>
                <c:pt idx="1196">
                  <c:v>119.59999999999748</c:v>
                </c:pt>
                <c:pt idx="1197">
                  <c:v>119.69999999999747</c:v>
                </c:pt>
                <c:pt idx="1198">
                  <c:v>119.79999999999747</c:v>
                </c:pt>
                <c:pt idx="1199">
                  <c:v>119.89999999999746</c:v>
                </c:pt>
                <c:pt idx="1200">
                  <c:v>119.99999999999746</c:v>
                </c:pt>
                <c:pt idx="1201">
                  <c:v>120.09999999999745</c:v>
                </c:pt>
                <c:pt idx="1202">
                  <c:v>120.19999999999744</c:v>
                </c:pt>
                <c:pt idx="1203">
                  <c:v>120.29999999999744</c:v>
                </c:pt>
                <c:pt idx="1204">
                  <c:v>120.39999999999743</c:v>
                </c:pt>
                <c:pt idx="1205">
                  <c:v>120.49999999999743</c:v>
                </c:pt>
                <c:pt idx="1206">
                  <c:v>120.59999999999742</c:v>
                </c:pt>
                <c:pt idx="1207">
                  <c:v>120.69999999999742</c:v>
                </c:pt>
                <c:pt idx="1208">
                  <c:v>120.79999999999741</c:v>
                </c:pt>
                <c:pt idx="1209">
                  <c:v>120.89999999999741</c:v>
                </c:pt>
                <c:pt idx="1210">
                  <c:v>120.9999999999974</c:v>
                </c:pt>
                <c:pt idx="1211">
                  <c:v>121.09999999999739</c:v>
                </c:pt>
                <c:pt idx="1212">
                  <c:v>121.19999999999739</c:v>
                </c:pt>
                <c:pt idx="1213">
                  <c:v>121.29999999999738</c:v>
                </c:pt>
                <c:pt idx="1214">
                  <c:v>121.39999999999738</c:v>
                </c:pt>
                <c:pt idx="1215">
                  <c:v>121.49999999999737</c:v>
                </c:pt>
                <c:pt idx="1216">
                  <c:v>121.59999999999737</c:v>
                </c:pt>
                <c:pt idx="1217">
                  <c:v>121.69999999999736</c:v>
                </c:pt>
                <c:pt idx="1218">
                  <c:v>121.79999999999735</c:v>
                </c:pt>
                <c:pt idx="1219">
                  <c:v>121.89999999999735</c:v>
                </c:pt>
                <c:pt idx="1220">
                  <c:v>121.99999999999734</c:v>
                </c:pt>
                <c:pt idx="1221">
                  <c:v>122.09999999999734</c:v>
                </c:pt>
                <c:pt idx="1222">
                  <c:v>122.19999999999733</c:v>
                </c:pt>
                <c:pt idx="1223">
                  <c:v>122.29999999999733</c:v>
                </c:pt>
                <c:pt idx="1224">
                  <c:v>122.39999999999732</c:v>
                </c:pt>
                <c:pt idx="1225">
                  <c:v>122.49999999999731</c:v>
                </c:pt>
                <c:pt idx="1226">
                  <c:v>122.59999999999731</c:v>
                </c:pt>
                <c:pt idx="1227">
                  <c:v>122.6999999999973</c:v>
                </c:pt>
                <c:pt idx="1228">
                  <c:v>122.7999999999973</c:v>
                </c:pt>
                <c:pt idx="1229">
                  <c:v>122.89999999999729</c:v>
                </c:pt>
                <c:pt idx="1230">
                  <c:v>122.99999999999729</c:v>
                </c:pt>
                <c:pt idx="1231">
                  <c:v>123.09999999999728</c:v>
                </c:pt>
                <c:pt idx="1232">
                  <c:v>123.19999999999727</c:v>
                </c:pt>
                <c:pt idx="1233">
                  <c:v>123.29999999999727</c:v>
                </c:pt>
                <c:pt idx="1234">
                  <c:v>123.39999999999726</c:v>
                </c:pt>
                <c:pt idx="1235">
                  <c:v>123.49999999999726</c:v>
                </c:pt>
                <c:pt idx="1236">
                  <c:v>123.59999999999725</c:v>
                </c:pt>
                <c:pt idx="1237">
                  <c:v>123.69999999999725</c:v>
                </c:pt>
                <c:pt idx="1238">
                  <c:v>123.79999999999724</c:v>
                </c:pt>
                <c:pt idx="1239">
                  <c:v>123.89999999999723</c:v>
                </c:pt>
                <c:pt idx="1240">
                  <c:v>123.99999999999723</c:v>
                </c:pt>
                <c:pt idx="1241">
                  <c:v>124.09999999999722</c:v>
                </c:pt>
                <c:pt idx="1242">
                  <c:v>124.19999999999722</c:v>
                </c:pt>
                <c:pt idx="1243">
                  <c:v>124.29999999999721</c:v>
                </c:pt>
                <c:pt idx="1244">
                  <c:v>124.39999999999721</c:v>
                </c:pt>
                <c:pt idx="1245">
                  <c:v>124.4999999999972</c:v>
                </c:pt>
                <c:pt idx="1246">
                  <c:v>124.59999999999719</c:v>
                </c:pt>
                <c:pt idx="1247">
                  <c:v>124.69999999999719</c:v>
                </c:pt>
                <c:pt idx="1248">
                  <c:v>124.79999999999718</c:v>
                </c:pt>
                <c:pt idx="1249">
                  <c:v>124.89999999999718</c:v>
                </c:pt>
                <c:pt idx="1250">
                  <c:v>124.99999999999717</c:v>
                </c:pt>
                <c:pt idx="1251">
                  <c:v>125.09999999999717</c:v>
                </c:pt>
                <c:pt idx="1252">
                  <c:v>125.19999999999716</c:v>
                </c:pt>
                <c:pt idx="1253">
                  <c:v>125.29999999999715</c:v>
                </c:pt>
                <c:pt idx="1254">
                  <c:v>125.39999999999715</c:v>
                </c:pt>
                <c:pt idx="1255">
                  <c:v>125.49999999999714</c:v>
                </c:pt>
                <c:pt idx="1256">
                  <c:v>125.59999999999714</c:v>
                </c:pt>
                <c:pt idx="1257">
                  <c:v>125.69999999999713</c:v>
                </c:pt>
                <c:pt idx="1258">
                  <c:v>125.79999999999713</c:v>
                </c:pt>
                <c:pt idx="1259">
                  <c:v>125.89999999999712</c:v>
                </c:pt>
                <c:pt idx="1260">
                  <c:v>125.99999999999712</c:v>
                </c:pt>
                <c:pt idx="1261">
                  <c:v>126.09999999999711</c:v>
                </c:pt>
                <c:pt idx="1262">
                  <c:v>126.1999999999971</c:v>
                </c:pt>
                <c:pt idx="1263">
                  <c:v>126.2999999999971</c:v>
                </c:pt>
                <c:pt idx="1264">
                  <c:v>126.39999999999709</c:v>
                </c:pt>
                <c:pt idx="1265">
                  <c:v>126.49999999999709</c:v>
                </c:pt>
                <c:pt idx="1266">
                  <c:v>126.59999999999708</c:v>
                </c:pt>
                <c:pt idx="1267">
                  <c:v>126.69999999999708</c:v>
                </c:pt>
                <c:pt idx="1268">
                  <c:v>126.79999999999707</c:v>
                </c:pt>
                <c:pt idx="1269">
                  <c:v>126.89999999999706</c:v>
                </c:pt>
                <c:pt idx="1270">
                  <c:v>126.99999999999706</c:v>
                </c:pt>
                <c:pt idx="1271">
                  <c:v>127.09999999999705</c:v>
                </c:pt>
                <c:pt idx="1272">
                  <c:v>127.19999999999705</c:v>
                </c:pt>
                <c:pt idx="1273">
                  <c:v>127.29999999999704</c:v>
                </c:pt>
                <c:pt idx="1274">
                  <c:v>127.39999999999704</c:v>
                </c:pt>
                <c:pt idx="1275">
                  <c:v>127.49999999999703</c:v>
                </c:pt>
                <c:pt idx="1276">
                  <c:v>127.59999999999702</c:v>
                </c:pt>
                <c:pt idx="1277">
                  <c:v>127.69999999999702</c:v>
                </c:pt>
                <c:pt idx="1278">
                  <c:v>127.79999999999701</c:v>
                </c:pt>
                <c:pt idx="1279">
                  <c:v>127.89999999999701</c:v>
                </c:pt>
                <c:pt idx="1280">
                  <c:v>127.999999999997</c:v>
                </c:pt>
                <c:pt idx="1281">
                  <c:v>128.09999999999701</c:v>
                </c:pt>
                <c:pt idx="1282">
                  <c:v>128.199999999997</c:v>
                </c:pt>
                <c:pt idx="1283">
                  <c:v>128.299999999997</c:v>
                </c:pt>
                <c:pt idx="1284">
                  <c:v>128.39999999999699</c:v>
                </c:pt>
                <c:pt idx="1285">
                  <c:v>128.49999999999699</c:v>
                </c:pt>
                <c:pt idx="1286">
                  <c:v>128.59999999999698</c:v>
                </c:pt>
                <c:pt idx="1287">
                  <c:v>128.69999999999698</c:v>
                </c:pt>
              </c:numCache>
            </c:numRef>
          </c:xVal>
          <c:yVal>
            <c:numRef>
              <c:f>helper!$AA$3:$AA$1290</c:f>
              <c:numCache>
                <c:formatCode>General</c:formatCode>
                <c:ptCount val="1288"/>
                <c:pt idx="0">
                  <c:v>3.0353913807886683E-4</c:v>
                </c:pt>
                <c:pt idx="1">
                  <c:v>3.9329871231989105E-4</c:v>
                </c:pt>
                <c:pt idx="2">
                  <c:v>5.0233009346702822E-4</c:v>
                </c:pt>
                <c:pt idx="3">
                  <c:v>6.3349023544211514E-4</c:v>
                </c:pt>
                <c:pt idx="4">
                  <c:v>7.8987057016782075E-4</c:v>
                </c:pt>
                <c:pt idx="5">
                  <c:v>9.7479269359691768E-4</c:v>
                </c:pt>
                <c:pt idx="6">
                  <c:v>1.1918008489852146E-3</c:v>
                </c:pt>
                <c:pt idx="7">
                  <c:v>1.4446510717446735E-3</c:v>
                </c:pt>
                <c:pt idx="8">
                  <c:v>1.7372969029554152E-3</c:v>
                </c:pt>
                <c:pt idx="9">
                  <c:v>2.0738716246351224E-3</c:v>
                </c:pt>
                <c:pt idx="10">
                  <c:v>2.4586670184388207E-3</c:v>
                </c:pt>
                <c:pt idx="11">
                  <c:v>2.8961086998101045E-3</c:v>
                </c:pt>
                <c:pt idx="12">
                  <c:v>3.3907281309024403E-3</c:v>
                </c:pt>
                <c:pt idx="13">
                  <c:v>3.9471314669854828E-3</c:v>
                </c:pt>
                <c:pt idx="14">
                  <c:v>4.5699654416852514E-3</c:v>
                </c:pt>
                <c:pt idx="15">
                  <c:v>5.2638805454233578E-3</c:v>
                </c:pt>
                <c:pt idx="16">
                  <c:v>6.0334917979876545E-3</c:v>
                </c:pt>
                <c:pt idx="17">
                  <c:v>6.8833374594893292E-3</c:v>
                </c:pt>
                <c:pt idx="18">
                  <c:v>7.8178360632993778E-3</c:v>
                </c:pt>
                <c:pt idx="19">
                  <c:v>8.8412421892339402E-3</c:v>
                </c:pt>
                <c:pt idx="20">
                  <c:v>9.9576014246772256E-3</c:v>
                </c:pt>
                <c:pt idx="21">
                  <c:v>1.1170704984981843E-2</c:v>
                </c:pt>
                <c:pt idx="22">
                  <c:v>1.2484044481958988E-2</c:v>
                </c:pt>
                <c:pt idx="23">
                  <c:v>1.390076734025323E-2</c:v>
                </c:pt>
                <c:pt idx="24">
                  <c:v>1.5423633365687715E-2</c:v>
                </c:pt>
                <c:pt idx="25">
                  <c:v>1.7054972967171681E-2</c:v>
                </c:pt>
                <c:pt idx="26">
                  <c:v>1.8796647524500013E-2</c:v>
                </c:pt>
                <c:pt idx="27">
                  <c:v>2.0650012378467999E-2</c:v>
                </c:pt>
                <c:pt idx="28">
                  <c:v>2.2615882897401761E-2</c:v>
                </c:pt>
                <c:pt idx="29">
                  <c:v>2.4694504045791377E-2</c:v>
                </c:pt>
                <c:pt idx="30">
                  <c:v>2.6885523846628557E-2</c:v>
                </c:pt>
                <c:pt idx="31">
                  <c:v>2.9187971089791258E-2</c:v>
                </c:pt>
                <c:pt idx="32">
                  <c:v>3.1600237594958662E-2</c:v>
                </c:pt>
                <c:pt idx="33">
                  <c:v>3.4120065289712481E-2</c:v>
                </c:pt>
                <c:pt idx="34">
                  <c:v>3.6744538312373717E-2</c:v>
                </c:pt>
                <c:pt idx="35">
                  <c:v>3.9470080295454499E-2</c:v>
                </c:pt>
                <c:pt idx="36">
                  <c:v>4.2292456930125004E-2</c:v>
                </c:pt>
                <c:pt idx="37">
                  <c:v>4.5206783855565112E-2</c:v>
                </c:pt>
                <c:pt idx="38">
                  <c:v>4.8207539860251163E-2</c:v>
                </c:pt>
                <c:pt idx="39">
                  <c:v>5.1288585325874436E-2</c:v>
                </c:pt>
                <c:pt idx="40">
                  <c:v>5.4443185789422768E-2</c:v>
                </c:pt>
                <c:pt idx="41">
                  <c:v>5.7664040445685162E-2</c:v>
                </c:pt>
                <c:pt idx="42">
                  <c:v>6.0943315361705976E-2</c:v>
                </c:pt>
                <c:pt idx="43">
                  <c:v>6.4272681127132761E-2</c:v>
                </c:pt>
                <c:pt idx="44">
                  <c:v>6.764335462050608E-2</c:v>
                </c:pt>
                <c:pt idx="45">
                  <c:v>7.1046144531818026E-2</c:v>
                </c:pt>
                <c:pt idx="46">
                  <c:v>7.4471500246524394E-2</c:v>
                </c:pt>
                <c:pt idx="47">
                  <c:v>7.7909563665973749E-2</c:v>
                </c:pt>
                <c:pt idx="48">
                  <c:v>8.1350223514173647E-2</c:v>
                </c:pt>
                <c:pt idx="49">
                  <c:v>8.4783171661139176E-2</c:v>
                </c:pt>
                <c:pt idx="50">
                  <c:v>8.8197960978864717E-2</c:v>
                </c:pt>
                <c:pt idx="51">
                  <c:v>9.1584064237264562E-2</c:v>
                </c:pt>
                <c:pt idx="52">
                  <c:v>9.4930933544195767E-2</c:v>
                </c:pt>
                <c:pt idx="53">
                  <c:v>9.8228059835806597E-2</c:v>
                </c:pt>
                <c:pt idx="54">
                  <c:v>0.10146503193075899</c:v>
                </c:pt>
                <c:pt idx="55">
                  <c:v>0.10463159467413184</c:v>
                </c:pt>
                <c:pt idx="56">
                  <c:v>0.10771770571372268</c:v>
                </c:pt>
                <c:pt idx="57">
                  <c:v>0.11071359047269942</c:v>
                </c:pt>
                <c:pt idx="58">
                  <c:v>0.11360979490772519</c:v>
                </c:pt>
                <c:pt idx="59">
                  <c:v>0.11639723567037742</c:v>
                </c:pt>
                <c:pt idx="60">
                  <c:v>0.11906724732146731</c:v>
                </c:pt>
                <c:pt idx="61">
                  <c:v>0.12161162628226924</c:v>
                </c:pt>
                <c:pt idx="62">
                  <c:v>0.1240226712432234</c:v>
                </c:pt>
                <c:pt idx="63">
                  <c:v>0.1262932197888941</c:v>
                </c:pt>
                <c:pt idx="64">
                  <c:v>0.12841668103736681</c:v>
                </c:pt>
                <c:pt idx="65">
                  <c:v>0.13038706413237966</c:v>
                </c:pt>
                <c:pt idx="66">
                  <c:v>0.13219900246684146</c:v>
                </c:pt>
                <c:pt idx="67">
                  <c:v>0.13384777355654712</c:v>
                </c:pt>
                <c:pt idx="68">
                  <c:v>0.1353293145224374</c:v>
                </c:pt>
                <c:pt idx="69">
                  <c:v>0.13664023317826918</c:v>
                </c:pt>
                <c:pt idx="70">
                  <c:v>0.13777781475769799</c:v>
                </c:pt>
                <c:pt idx="71">
                  <c:v>0.13874002435019456</c:v>
                </c:pt>
                <c:pt idx="72">
                  <c:v>0.13952550514862641</c:v>
                </c:pt>
                <c:pt idx="73">
                  <c:v>0.14013357264247162</c:v>
                </c:pt>
                <c:pt idx="74">
                  <c:v>0.14056420491928001</c:v>
                </c:pt>
                <c:pt idx="75">
                  <c:v>0.14081802926297016</c:v>
                </c:pt>
                <c:pt idx="76">
                  <c:v>0.14089630526071276</c:v>
                </c:pt>
                <c:pt idx="77">
                  <c:v>0.14080090465039388</c:v>
                </c:pt>
                <c:pt idx="78">
                  <c:v>0.14053428815791591</c:v>
                </c:pt>
                <c:pt idx="79">
                  <c:v>0.1400994795878458</c:v>
                </c:pt>
                <c:pt idx="80">
                  <c:v>0.13950003744216935</c:v>
                </c:pt>
                <c:pt idx="81">
                  <c:v>0.13874002435019475</c:v>
                </c:pt>
                <c:pt idx="82">
                  <c:v>0.13782397459803358</c:v>
                </c:pt>
                <c:pt idx="83">
                  <c:v>0.13675686004867735</c:v>
                </c:pt>
                <c:pt idx="84">
                  <c:v>0.13554405474359166</c:v>
                </c:pt>
                <c:pt idx="85">
                  <c:v>0.13419129847412473</c:v>
                </c:pt>
                <c:pt idx="86">
                  <c:v>0.13270465960602038</c:v>
                </c:pt>
                <c:pt idx="87">
                  <c:v>0.13109049743312554</c:v>
                </c:pt>
                <c:pt idx="88">
                  <c:v>0.12935542432717287</c:v>
                </c:pt>
                <c:pt idx="89">
                  <c:v>0.12750626793950032</c:v>
                </c:pt>
                <c:pt idx="90">
                  <c:v>0.12555003369795267</c:v>
                </c:pt>
                <c:pt idx="91">
                  <c:v>0.12349386782819555</c:v>
                </c:pt>
                <c:pt idx="92">
                  <c:v>0.12134502111348638</c:v>
                </c:pt>
                <c:pt idx="93">
                  <c:v>0.11911081359078372</c:v>
                </c:pt>
                <c:pt idx="94">
                  <c:v>0.11679860036415898</c:v>
                </c:pt>
                <c:pt idx="95">
                  <c:v>0.11441573869899083</c:v>
                </c:pt>
                <c:pt idx="96">
                  <c:v>0.11196955654257992</c:v>
                </c:pt>
                <c:pt idx="97">
                  <c:v>0.10946732259879582</c:v>
                </c:pt>
                <c:pt idx="98">
                  <c:v>0.10691621806633694</c:v>
                </c:pt>
                <c:pt idx="99">
                  <c:v>0.10432331013231867</c:v>
                </c:pt>
                <c:pt idx="100">
                  <c:v>0.10169552729534194</c:v>
                </c:pt>
                <c:pt idx="101">
                  <c:v>9.9039636575087756E-2</c:v>
                </c:pt>
                <c:pt idx="102">
                  <c:v>9.6362222648945284E-2</c:v>
                </c:pt>
                <c:pt idx="103">
                  <c:v>9.3669668940325329E-2</c:v>
                </c:pt>
                <c:pt idx="104">
                  <c:v>9.0968140668239494E-2</c:v>
                </c:pt>
                <c:pt idx="105">
                  <c:v>8.8263569853507445E-2</c:v>
                </c:pt>
                <c:pt idx="106">
                  <c:v>8.5561642263669829E-2</c:v>
                </c:pt>
                <c:pt idx="107">
                  <c:v>8.2867786266378377E-2</c:v>
                </c:pt>
                <c:pt idx="108">
                  <c:v>8.0187163549752999E-2</c:v>
                </c:pt>
                <c:pt idx="109">
                  <c:v>7.7524661657961902E-2</c:v>
                </c:pt>
                <c:pt idx="110">
                  <c:v>7.48848882811156E-2</c:v>
                </c:pt>
                <c:pt idx="111">
                  <c:v>7.2272167230469697E-2</c:v>
                </c:pt>
                <c:pt idx="112">
                  <c:v>6.9690536022898125E-2</c:v>
                </c:pt>
                <c:pt idx="113">
                  <c:v>6.714374499262285E-2</c:v>
                </c:pt>
                <c:pt idx="114">
                  <c:v>6.4635257843223007E-2</c:v>
                </c:pt>
                <c:pt idx="115">
                  <c:v>6.2168253548992337E-2</c:v>
                </c:pt>
                <c:pt idx="116">
                  <c:v>5.9745629511700676E-2</c:v>
                </c:pt>
                <c:pt idx="117">
                  <c:v>5.7370005876723633E-2</c:v>
                </c:pt>
                <c:pt idx="118">
                  <c:v>5.5043730911271328E-2</c:v>
                </c:pt>
                <c:pt idx="119">
                  <c:v>5.2768887347016215E-2</c:v>
                </c:pt>
                <c:pt idx="120">
                  <c:v>5.0547299589753271E-2</c:v>
                </c:pt>
                <c:pt idx="121">
                  <c:v>4.8380541699736088E-2</c:v>
                </c:pt>
                <c:pt idx="122">
                  <c:v>4.6269946047989875E-2</c:v>
                </c:pt>
                <c:pt idx="123">
                  <c:v>4.421661255611764E-2</c:v>
                </c:pt>
                <c:pt idx="124">
                  <c:v>4.2221418429847446E-2</c:v>
                </c:pt>
                <c:pt idx="125">
                  <c:v>4.0285028299747221E-2</c:v>
                </c:pt>
                <c:pt idx="126">
                  <c:v>3.8407904686093397E-2</c:v>
                </c:pt>
                <c:pt idx="127">
                  <c:v>3.6590318708776645E-2</c:v>
                </c:pt>
                <c:pt idx="128">
                  <c:v>3.4832360967288999E-2</c:v>
                </c:pt>
                <c:pt idx="129">
                  <c:v>3.3133952520219653E-2</c:v>
                </c:pt>
                <c:pt idx="130">
                  <c:v>3.1494855898230999E-2</c:v>
                </c:pt>
                <c:pt idx="131">
                  <c:v>2.9914686089149885E-2</c:v>
                </c:pt>
                <c:pt idx="132">
                  <c:v>2.8392921438539373E-2</c:v>
                </c:pt>
                <c:pt idx="133">
                  <c:v>2.6928914413876241E-2</c:v>
                </c:pt>
                <c:pt idx="134">
                  <c:v>2.5521902185206367E-2</c:v>
                </c:pt>
                <c:pt idx="135">
                  <c:v>2.4171016979848414E-2</c:v>
                </c:pt>
                <c:pt idx="136">
                  <c:v>2.2875296173335152E-2</c:v>
                </c:pt>
                <c:pt idx="137">
                  <c:v>2.163369208329138E-2</c:v>
                </c:pt>
                <c:pt idx="138">
                  <c:v>2.0445081437321901E-2</c:v>
                </c:pt>
                <c:pt idx="139">
                  <c:v>1.9308274490199985E-2</c:v>
                </c:pt>
                <c:pt idx="140">
                  <c:v>1.8222023769690829E-2</c:v>
                </c:pt>
                <c:pt idx="141">
                  <c:v>1.7185032434192542E-2</c:v>
                </c:pt>
                <c:pt idx="142">
                  <c:v>1.6195962229026046E-2</c:v>
                </c:pt>
                <c:pt idx="143">
                  <c:v>1.5253441031636233E-2</c:v>
                </c:pt>
                <c:pt idx="144">
                  <c:v>1.435606997917864E-2</c:v>
                </c:pt>
                <c:pt idx="145">
                  <c:v>1.350243017494988E-2</c:v>
                </c:pt>
                <c:pt idx="146">
                  <c:v>1.2691088972877757E-2</c:v>
                </c:pt>
                <c:pt idx="147">
                  <c:v>1.1920605841813673E-2</c:v>
                </c:pt>
                <c:pt idx="148">
                  <c:v>1.1189537813669454E-2</c:v>
                </c:pt>
                <c:pt idx="149">
                  <c:v>1.0496444521518164E-2</c:v>
                </c:pt>
                <c:pt idx="150">
                  <c:v>9.8398928356331107E-3</c:v>
                </c:pt>
                <c:pt idx="151">
                  <c:v>9.2184611070834678E-3</c:v>
                </c:pt>
                <c:pt idx="152">
                  <c:v>8.6307430299415733E-3</c:v>
                </c:pt>
                <c:pt idx="153">
                  <c:v>8.0753511343957113E-3</c:v>
                </c:pt>
                <c:pt idx="154">
                  <c:v>7.5509199241134625E-3</c:v>
                </c:pt>
                <c:pt idx="155">
                  <c:v>7.0561086720706172E-3</c:v>
                </c:pt>
                <c:pt idx="156">
                  <c:v>6.5896038897634984E-3</c:v>
                </c:pt>
                <c:pt idx="157">
                  <c:v>6.1501214852669557E-3</c:v>
                </c:pt>
                <c:pt idx="158">
                  <c:v>5.7364086259951144E-3</c:v>
                </c:pt>
                <c:pt idx="159">
                  <c:v>5.3472453222828693E-3</c:v>
                </c:pt>
                <c:pt idx="160">
                  <c:v>4.9814457480392964E-3</c:v>
                </c:pt>
                <c:pt idx="161">
                  <c:v>4.6378593147438753E-3</c:v>
                </c:pt>
                <c:pt idx="162">
                  <c:v>4.3153715149707866E-3</c:v>
                </c:pt>
                <c:pt idx="163">
                  <c:v>4.0129045514481852E-3</c:v>
                </c:pt>
                <c:pt idx="164">
                  <c:v>3.7294177673975176E-3</c:v>
                </c:pt>
                <c:pt idx="165">
                  <c:v>3.4639078935619306E-3</c:v>
                </c:pt>
                <c:pt idx="166">
                  <c:v>3.2154091269327805E-3</c:v>
                </c:pt>
                <c:pt idx="167">
                  <c:v>2.9829930557282837E-3</c:v>
                </c:pt>
                <c:pt idx="168">
                  <c:v>2.7657684446762035E-3</c:v>
                </c:pt>
                <c:pt idx="169">
                  <c:v>2.5628808941118883E-3</c:v>
                </c:pt>
                <c:pt idx="170">
                  <c:v>2.3735123858304656E-3</c:v>
                </c:pt>
                <c:pt idx="171">
                  <c:v>2.1968807280365586E-3</c:v>
                </c:pt>
                <c:pt idx="172">
                  <c:v>2.0322389111199482E-3</c:v>
                </c:pt>
                <c:pt idx="173">
                  <c:v>1.8788743853601123E-3</c:v>
                </c:pt>
                <c:pt idx="174">
                  <c:v>1.7361082710298631E-3</c:v>
                </c:pt>
                <c:pt idx="175">
                  <c:v>1.6032945107343711E-3</c:v>
                </c:pt>
                <c:pt idx="176">
                  <c:v>1.4798189731906383E-3</c:v>
                </c:pt>
                <c:pt idx="177">
                  <c:v>1.3650985170281806E-3</c:v>
                </c:pt>
                <c:pt idx="178">
                  <c:v>1.2585800225773649E-3</c:v>
                </c:pt>
                <c:pt idx="179">
                  <c:v>1.1597393990115123E-3</c:v>
                </c:pt>
                <c:pt idx="180">
                  <c:v>1.0680805736236994E-3</c:v>
                </c:pt>
                <c:pt idx="181">
                  <c:v>9.8313446945281439E-4</c:v>
                </c:pt>
                <c:pt idx="182">
                  <c:v>9.0445797692700273E-4</c:v>
                </c:pt>
                <c:pt idx="183">
                  <c:v>8.3163292466758296E-4</c:v>
                </c:pt>
                <c:pt idx="184">
                  <c:v>7.6426505409465831E-4</c:v>
                </c:pt>
                <c:pt idx="185">
                  <c:v>7.0198300199720101E-4</c:v>
                </c:pt>
                <c:pt idx="186">
                  <c:v>6.4443729477656371E-4</c:v>
                </c:pt>
                <c:pt idx="187">
                  <c:v>5.9129935764321668E-4</c:v>
                </c:pt>
                <c:pt idx="188">
                  <c:v>5.4226054164236803E-4</c:v>
                </c:pt>
                <c:pt idx="189">
                  <c:v>4.9703117100492874E-4</c:v>
                </c:pt>
                <c:pt idx="190">
                  <c:v>4.5533961296588603E-4</c:v>
                </c:pt>
                <c:pt idx="191">
                  <c:v>4.1693137186218308E-4</c:v>
                </c:pt>
                <c:pt idx="192">
                  <c:v>3.8156820901607386E-4</c:v>
                </c:pt>
                <c:pt idx="193">
                  <c:v>3.4902728962732334E-4</c:v>
                </c:pt>
                <c:pt idx="194">
                  <c:v>3.1910035763745638E-4</c:v>
                </c:pt>
                <c:pt idx="195">
                  <c:v>2.9159293929114131E-4</c:v>
                </c:pt>
                <c:pt idx="196">
                  <c:v>2.6632357590255536E-4</c:v>
                </c:pt>
                <c:pt idx="197">
                  <c:v>2.4312308613756367E-4</c:v>
                </c:pt>
                <c:pt idx="198">
                  <c:v>2.2183385794460187E-4</c:v>
                </c:pt>
                <c:pt idx="199">
                  <c:v>2.0230917010753149E-4</c:v>
                </c:pt>
                <c:pt idx="200">
                  <c:v>1.8441254325118206E-4</c:v>
                </c:pt>
                <c:pt idx="201">
                  <c:v>1.6801712000416068E-4</c:v>
                </c:pt>
                <c:pt idx="202">
                  <c:v>1.5300507391238373E-4</c:v>
                </c:pt>
                <c:pt idx="203">
                  <c:v>1.3926704660006327E-4</c:v>
                </c:pt>
                <c:pt idx="204">
                  <c:v>1.2670161259134184E-4</c:v>
                </c:pt>
                <c:pt idx="205">
                  <c:v>1.1521477113454704E-4</c:v>
                </c:pt>
                <c:pt idx="206">
                  <c:v>1.0471946431119771E-4</c:v>
                </c:pt>
                <c:pt idx="207">
                  <c:v>9.5135120662523203E-5</c:v>
                </c:pt>
                <c:pt idx="208">
                  <c:v>8.6387223526502834E-5</c:v>
                </c:pt>
                <c:pt idx="209">
                  <c:v>7.8406903247415266E-5</c:v>
                </c:pt>
                <c:pt idx="210">
                  <c:v>7.1130552396883286E-5</c:v>
                </c:pt>
                <c:pt idx="211">
                  <c:v>6.4499463129558717E-5</c:v>
                </c:pt>
                <c:pt idx="212">
                  <c:v>5.8459485787277704E-5</c:v>
                </c:pt>
                <c:pt idx="213">
                  <c:v>5.296070786199502E-5</c:v>
                </c:pt>
                <c:pt idx="214">
                  <c:v>4.7957152429432319E-5</c:v>
                </c:pt>
                <c:pt idx="215">
                  <c:v>4.3406495171619417E-5</c:v>
                </c:pt>
                <c:pt idx="216">
                  <c:v>3.9269799116698384E-5</c:v>
                </c:pt>
                <c:pt idx="217">
                  <c:v>3.5511266238084272E-5</c:v>
                </c:pt>
                <c:pt idx="218">
                  <c:v>3.209800507177353E-5</c:v>
                </c:pt>
                <c:pt idx="219">
                  <c:v>2.8999813529865592E-5</c:v>
                </c:pt>
                <c:pt idx="220">
                  <c:v>2.6188976109761257E-5</c:v>
                </c:pt>
                <c:pt idx="221">
                  <c:v>2.3640074721692999E-5</c:v>
                </c:pt>
                <c:pt idx="222">
                  <c:v>2.1329812381844333E-5</c:v>
                </c:pt>
                <c:pt idx="223">
                  <c:v>1.9236849044042667E-5</c:v>
                </c:pt>
                <c:pt idx="224">
                  <c:v>1.7341648869571161E-5</c:v>
                </c:pt>
                <c:pt idx="225">
                  <c:v>1.5626338261782787E-5</c:v>
                </c:pt>
                <c:pt idx="226">
                  <c:v>1.4074574019701495E-5</c:v>
                </c:pt>
                <c:pt idx="227">
                  <c:v>1.2671420992443874E-5</c:v>
                </c:pt>
                <c:pt idx="228">
                  <c:v>1.1403238643919305E-5</c:v>
                </c:pt>
                <c:pt idx="229">
                  <c:v>1.0257575964712049E-5</c:v>
                </c:pt>
                <c:pt idx="230">
                  <c:v>9.2230741951765983E-6</c:v>
                </c:pt>
                <c:pt idx="231">
                  <c:v>8.289376850463617E-6</c:v>
                </c:pt>
                <c:pt idx="232">
                  <c:v>7.4470465643506707E-6</c:v>
                </c:pt>
                <c:pt idx="233">
                  <c:v>6.6874882942808202E-6</c:v>
                </c:pt>
                <c:pt idx="234">
                  <c:v>6.0028784548514576E-6</c:v>
                </c:pt>
                <c:pt idx="235">
                  <c:v>5.3860995710824428E-6</c:v>
                </c:pt>
                <c:pt idx="236">
                  <c:v>4.8306800660838737E-6</c:v>
                </c:pt>
                <c:pt idx="237">
                  <c:v>4.3307388202022661E-6</c:v>
                </c:pt>
                <c:pt idx="238">
                  <c:v>3.8809341603254002E-6</c:v>
                </c:pt>
                <c:pt idx="239">
                  <c:v>3.4764169587517157E-6</c:v>
                </c:pt>
                <c:pt idx="240">
                  <c:v>3.1127875408720511E-6</c:v>
                </c:pt>
                <c:pt idx="241">
                  <c:v>2.7860561198653251E-6</c:v>
                </c:pt>
                <c:pt idx="242">
                  <c:v>2.4926064946793083E-6</c:v>
                </c:pt>
                <c:pt idx="243">
                  <c:v>2.2291627647602241E-6</c:v>
                </c:pt>
                <c:pt idx="244">
                  <c:v>1.9927588313236043E-6</c:v>
                </c:pt>
                <c:pt idx="245">
                  <c:v>1.7807104704394638E-6</c:v>
                </c:pt>
                <c:pt idx="246">
                  <c:v>1.59058977785685E-6</c:v>
                </c:pt>
                <c:pt idx="247">
                  <c:v>1.4202017993375594E-6</c:v>
                </c:pt>
                <c:pt idx="248">
                  <c:v>1.2675631733320677E-6</c:v>
                </c:pt>
                <c:pt idx="249">
                  <c:v>1.1308826251360805E-6</c:v>
                </c:pt>
                <c:pt idx="250">
                  <c:v>1.0085431632425235E-6</c:v>
                </c:pt>
                <c:pt idx="251">
                  <c:v>8.9908583947843331E-7</c:v>
                </c:pt>
                <c:pt idx="252">
                  <c:v>8.0119494471833437E-7</c:v>
                </c:pt>
                <c:pt idx="253">
                  <c:v>7.1368452152400974E-7</c:v>
                </c:pt>
                <c:pt idx="254">
                  <c:v>6.3548608400475833E-7</c:v>
                </c:pt>
                <c:pt idx="255">
                  <c:v>5.6563744355135155E-7</c:v>
                </c:pt>
                <c:pt idx="256">
                  <c:v>5.0327254690001015E-7</c:v>
                </c:pt>
                <c:pt idx="257">
                  <c:v>4.4761224025813265E-7</c:v>
                </c:pt>
                <c:pt idx="258">
                  <c:v>3.9795587999959235E-7</c:v>
                </c:pt>
                <c:pt idx="259">
                  <c:v>3.5367371674139317E-7</c:v>
                </c:pt>
                <c:pt idx="260">
                  <c:v>3.1419998547170354E-7</c:v>
                </c:pt>
                <c:pt idx="261">
                  <c:v>2.7902663983812885E-7</c:v>
                </c:pt>
                <c:pt idx="262">
                  <c:v>2.4769767374879317E-7</c:v>
                </c:pt>
                <c:pt idx="263">
                  <c:v>2.1980397811195396E-7</c:v>
                </c:pt>
                <c:pt idx="264">
                  <c:v>1.9497868486509252E-7</c:v>
                </c:pt>
                <c:pt idx="265">
                  <c:v>1.728929544439935E-7</c:v>
                </c:pt>
                <c:pt idx="266">
                  <c:v>1.5325216653721892E-7</c:v>
                </c:pt>
                <c:pt idx="267">
                  <c:v>1.3579247738167706E-7</c:v>
                </c:pt>
                <c:pt idx="268">
                  <c:v>1.2027770999987424E-7</c:v>
                </c:pt>
                <c:pt idx="269">
                  <c:v>1.0649654667677374E-7</c:v>
                </c:pt>
                <c:pt idx="270">
                  <c:v>9.4259995641508985E-8</c:v>
                </c:pt>
                <c:pt idx="271">
                  <c:v>8.339910637228025E-8</c:v>
                </c:pt>
                <c:pt idx="272">
                  <c:v>7.3762910197249464E-8</c:v>
                </c:pt>
                <c:pt idx="273">
                  <c:v>6.5216564934314796E-8</c:v>
                </c:pt>
                <c:pt idx="274">
                  <c:v>5.7639684211941941E-8</c:v>
                </c:pt>
                <c:pt idx="275">
                  <c:v>5.092483385441174E-8</c:v>
                </c:pt>
                <c:pt idx="276">
                  <c:v>4.4976179309834672E-8</c:v>
                </c:pt>
                <c:pt idx="277">
                  <c:v>3.9708269559262163E-8</c:v>
                </c:pt>
                <c:pt idx="278">
                  <c:v>3.5044944280538122E-8</c:v>
                </c:pt>
                <c:pt idx="279">
                  <c:v>3.091835226099816E-8</c:v>
                </c:pt>
                <c:pt idx="280">
                  <c:v>2.7268070167721731E-8</c:v>
                </c:pt>
                <c:pt idx="281">
                  <c:v>2.4040311801261767E-8</c:v>
                </c:pt>
                <c:pt idx="282">
                  <c:v>2.1187218886443438E-8</c:v>
                </c:pt>
                <c:pt idx="283">
                  <c:v>1.866622529922033E-8</c:v>
                </c:pt>
                <c:pt idx="284">
                  <c:v>1.6439487398476051E-8</c:v>
                </c:pt>
                <c:pt idx="285">
                  <c:v>1.4473373832306172E-8</c:v>
                </c:pt>
                <c:pt idx="286">
                  <c:v>1.2738008825512344E-8</c:v>
                </c:pt>
                <c:pt idx="287">
                  <c:v>1.120686353414699E-8</c:v>
                </c:pt>
                <c:pt idx="288">
                  <c:v>9.8563905789011582E-9</c:v>
                </c:pt>
                <c:pt idx="289">
                  <c:v>8.6656973465079246E-9</c:v>
                </c:pt>
                <c:pt idx="290">
                  <c:v>7.6162540813289736E-9</c:v>
                </c:pt>
                <c:pt idx="291">
                  <c:v>6.6916331817943108E-9</c:v>
                </c:pt>
                <c:pt idx="292">
                  <c:v>5.8772764719242483E-9</c:v>
                </c:pt>
                <c:pt idx="293">
                  <c:v>5.1602875400573943E-9</c:v>
                </c:pt>
                <c:pt idx="294">
                  <c:v>4.5292465281514464E-9</c:v>
                </c:pt>
                <c:pt idx="295">
                  <c:v>3.9740450183619256E-9</c:v>
                </c:pt>
                <c:pt idx="296">
                  <c:v>3.4857389015759437E-9</c:v>
                </c:pt>
                <c:pt idx="297">
                  <c:v>3.0564173274945543E-9</c:v>
                </c:pt>
                <c:pt idx="298">
                  <c:v>2.6790860298354899E-9</c:v>
                </c:pt>
                <c:pt idx="299">
                  <c:v>2.3475634952078015E-9</c:v>
                </c:pt>
                <c:pt idx="300">
                  <c:v>2.0563886019587676E-9</c:v>
                </c:pt>
                <c:pt idx="301">
                  <c:v>1.8007384974263333E-9</c:v>
                </c:pt>
                <c:pt idx="302">
                  <c:v>1.57635561001939E-9</c:v>
                </c:pt>
                <c:pt idx="303">
                  <c:v>1.379482807738082E-9</c:v>
                </c:pt>
                <c:pt idx="304">
                  <c:v>1.2068058183561223E-9</c:v>
                </c:pt>
                <c:pt idx="305">
                  <c:v>1.0554021196305241E-9</c:v>
                </c:pt>
                <c:pt idx="306">
                  <c:v>9.2269559159361332E-10</c:v>
                </c:pt>
                <c:pt idx="307">
                  <c:v>8.0641629813372353E-10</c:v>
                </c:pt>
                <c:pt idx="308">
                  <c:v>7.0456483252165628E-10</c:v>
                </c:pt>
                <c:pt idx="309">
                  <c:v>6.1538072204474146E-10</c:v>
                </c:pt>
                <c:pt idx="310">
                  <c:v>5.3731444115695561E-10</c:v>
                </c:pt>
                <c:pt idx="311">
                  <c:v>4.6900263116247451E-10</c:v>
                </c:pt>
                <c:pt idx="312">
                  <c:v>4.0924616798578937E-10</c:v>
                </c:pt>
                <c:pt idx="313">
                  <c:v>3.5699075855201775E-10</c:v>
                </c:pt>
                <c:pt idx="314">
                  <c:v>3.1130978116828962E-10</c:v>
                </c:pt>
                <c:pt idx="315">
                  <c:v>2.7138911647641246E-10</c:v>
                </c:pt>
                <c:pt idx="316">
                  <c:v>2.3651374341481137E-10</c:v>
                </c:pt>
                <c:pt idx="317">
                  <c:v>2.0605589952312373E-10</c:v>
                </c:pt>
                <c:pt idx="318">
                  <c:v>1.7946462715173699E-10</c:v>
                </c:pt>
                <c:pt idx="319">
                  <c:v>1.5625654697687466E-10</c:v>
                </c:pt>
                <c:pt idx="320">
                  <c:v>1.3600771791785046E-10</c:v>
                </c:pt>
                <c:pt idx="321">
                  <c:v>1.1834645833071414E-10</c:v>
                </c:pt>
                <c:pt idx="322">
                  <c:v>1.0294701741257234E-10</c:v>
                </c:pt>
                <c:pt idx="323">
                  <c:v>8.9523998274652772E-11</c:v>
                </c:pt>
                <c:pt idx="324">
                  <c:v>7.7827445292070401E-11</c:v>
                </c:pt>
                <c:pt idx="325">
                  <c:v>6.7638518260274121E-11</c:v>
                </c:pt>
                <c:pt idx="326">
                  <c:v>5.8765684713494509E-11</c:v>
                </c:pt>
                <c:pt idx="327">
                  <c:v>5.1041369606643748E-11</c:v>
                </c:pt>
                <c:pt idx="328">
                  <c:v>4.4319008534421811E-11</c:v>
                </c:pt>
                <c:pt idx="329">
                  <c:v>3.847045685448785E-11</c:v>
                </c:pt>
                <c:pt idx="330">
                  <c:v>3.338371257983513E-11</c:v>
                </c:pt>
                <c:pt idx="331">
                  <c:v>2.8960915784856997E-11</c:v>
                </c:pt>
                <c:pt idx="332">
                  <c:v>2.5116591597644965E-11</c:v>
                </c:pt>
                <c:pt idx="333">
                  <c:v>2.1776107688428519E-11</c:v>
                </c:pt>
                <c:pt idx="334">
                  <c:v>1.8874320564843103E-11</c:v>
                </c:pt>
                <c:pt idx="335">
                  <c:v>1.6354387997259767E-11</c:v>
                </c:pt>
                <c:pt idx="336">
                  <c:v>1.4166727564859879E-11</c:v>
                </c:pt>
                <c:pt idx="337">
                  <c:v>1.2268103674000068E-11</c:v>
                </c:pt>
                <c:pt idx="338">
                  <c:v>1.0620827489017979E-11</c:v>
                </c:pt>
                <c:pt idx="339">
                  <c:v>9.1920560625765207E-12</c:v>
                </c:pt>
                <c:pt idx="340">
                  <c:v>7.953178585195839E-12</c:v>
                </c:pt>
                <c:pt idx="341">
                  <c:v>6.8792791160509224E-12</c:v>
                </c:pt>
                <c:pt idx="342">
                  <c:v>5.9486664310210084E-12</c:v>
                </c:pt>
                <c:pt idx="343">
                  <c:v>5.1424627485791301E-12</c:v>
                </c:pt>
                <c:pt idx="344">
                  <c:v>4.4442440864890746E-12</c:v>
                </c:pt>
                <c:pt idx="345">
                  <c:v>3.8397258776174013E-12</c:v>
                </c:pt>
                <c:pt idx="346">
                  <c:v>3.3164882449526658E-12</c:v>
                </c:pt>
                <c:pt idx="347">
                  <c:v>2.8637360161209991E-12</c:v>
                </c:pt>
                <c:pt idx="348">
                  <c:v>2.4720891569265178E-12</c:v>
                </c:pt>
                <c:pt idx="349">
                  <c:v>2.1333998311423565E-12</c:v>
                </c:pt>
                <c:pt idx="350">
                  <c:v>1.8405927582881315E-12</c:v>
                </c:pt>
                <c:pt idx="351">
                  <c:v>1.5875259498578547E-12</c:v>
                </c:pt>
                <c:pt idx="352">
                  <c:v>1.3688692639564942E-12</c:v>
                </c:pt>
                <c:pt idx="353">
                  <c:v>1.1799985343764921E-12</c:v>
                </c:pt>
                <c:pt idx="354">
                  <c:v>1.0169033079254401E-12</c:v>
                </c:pt>
                <c:pt idx="355">
                  <c:v>8.761064678507045E-13</c:v>
                </c:pt>
                <c:pt idx="356">
                  <c:v>7.5459423550887786E-13</c:v>
                </c:pt>
                <c:pt idx="357">
                  <c:v>6.4975523054843747E-13</c:v>
                </c:pt>
                <c:pt idx="358">
                  <c:v>5.5932743494704571E-13</c:v>
                </c:pt>
                <c:pt idx="359">
                  <c:v>4.8135205103767105E-13</c:v>
                </c:pt>
                <c:pt idx="360">
                  <c:v>4.1413337061481634E-13</c:v>
                </c:pt>
                <c:pt idx="361">
                  <c:v>3.5620388348610296E-13</c:v>
                </c:pt>
                <c:pt idx="362">
                  <c:v>3.0629395132727522E-13</c:v>
                </c:pt>
                <c:pt idx="363">
                  <c:v>2.6330545808400519E-13</c:v>
                </c:pt>
                <c:pt idx="364">
                  <c:v>2.2628892291746527E-13</c:v>
                </c:pt>
                <c:pt idx="365">
                  <c:v>1.9442362711206861E-13</c:v>
                </c:pt>
                <c:pt idx="366">
                  <c:v>1.6700036359622214E-13</c:v>
                </c:pt>
                <c:pt idx="367">
                  <c:v>1.4340646777771785E-13</c:v>
                </c:pt>
                <c:pt idx="368">
                  <c:v>1.2311283214866677E-13</c:v>
                </c:pt>
                <c:pt idx="369">
                  <c:v>1.056626453497305E-13</c:v>
                </c:pt>
                <c:pt idx="370">
                  <c:v>9.0661629783242416E-14</c:v>
                </c:pt>
                <c:pt idx="371">
                  <c:v>7.7769581030656232E-14</c:v>
                </c:pt>
                <c:pt idx="372">
                  <c:v>6.6693037789001304E-14</c:v>
                </c:pt>
                <c:pt idx="373">
                  <c:v>5.7178933256846319E-14</c:v>
                </c:pt>
                <c:pt idx="374">
                  <c:v>4.9009098278915394E-14</c:v>
                </c:pt>
                <c:pt idx="375">
                  <c:v>4.1995503456205714E-14</c:v>
                </c:pt>
                <c:pt idx="376">
                  <c:v>3.59761421576955E-14</c:v>
                </c:pt>
                <c:pt idx="377">
                  <c:v>3.0811469204230065E-14</c:v>
                </c:pt>
                <c:pt idx="378">
                  <c:v>2.6381321174713583E-14</c:v>
                </c:pt>
                <c:pt idx="379">
                  <c:v>2.2582254019334856E-14</c:v>
                </c:pt>
                <c:pt idx="380">
                  <c:v>1.9325242138006046E-14</c:v>
                </c:pt>
                <c:pt idx="381">
                  <c:v>1.6533690455335868E-14</c:v>
                </c:pt>
                <c:pt idx="382">
                  <c:v>1.4141717436934477E-14</c:v>
                </c:pt>
                <c:pt idx="383">
                  <c:v>1.2092672568679976E-14</c:v>
                </c:pt>
                <c:pt idx="384">
                  <c:v>1.0337856668208411E-14</c:v>
                </c:pt>
                <c:pt idx="385">
                  <c:v>8.8354176102664188E-15</c:v>
                </c:pt>
                <c:pt idx="386">
                  <c:v>7.5493977066664391E-15</c:v>
                </c:pt>
                <c:pt idx="387">
                  <c:v>6.4489121590247223E-15</c:v>
                </c:pt>
                <c:pt idx="388">
                  <c:v>5.5074407607003879E-15</c:v>
                </c:pt>
                <c:pt idx="389">
                  <c:v>4.7022174179076196E-15</c:v>
                </c:pt>
                <c:pt idx="390">
                  <c:v>4.0137041363550056E-15</c:v>
                </c:pt>
                <c:pt idx="391">
                  <c:v>3.4251379204147431E-15</c:v>
                </c:pt>
                <c:pt idx="392">
                  <c:v>2.9221405928358963E-15</c:v>
                </c:pt>
                <c:pt idx="393">
                  <c:v>2.4923828958347039E-15</c:v>
                </c:pt>
                <c:pt idx="394">
                  <c:v>2.1252954064082517E-15</c:v>
                </c:pt>
                <c:pt idx="395">
                  <c:v>1.8118198137507855E-15</c:v>
                </c:pt>
                <c:pt idx="396">
                  <c:v>1.5441949854544587E-15</c:v>
                </c:pt>
                <c:pt idx="397">
                  <c:v>1.3157730097757928E-15</c:v>
                </c:pt>
                <c:pt idx="398">
                  <c:v>1.1208610593384934E-15</c:v>
                </c:pt>
                <c:pt idx="399">
                  <c:v>9.5458549085341144E-16</c:v>
                </c:pt>
                <c:pt idx="400">
                  <c:v>8.1277508761186764E-16</c:v>
                </c:pt>
                <c:pt idx="401">
                  <c:v>6.9186077694160394E-16</c:v>
                </c:pt>
                <c:pt idx="402">
                  <c:v>5.887895224370587E-16</c:v>
                </c:pt>
                <c:pt idx="403">
                  <c:v>5.0095040834393356E-16</c:v>
                </c:pt>
                <c:pt idx="404">
                  <c:v>4.2611120772045469E-16</c:v>
                </c:pt>
                <c:pt idx="405">
                  <c:v>3.6236396275014445E-16</c:v>
                </c:pt>
                <c:pt idx="406">
                  <c:v>3.080783099059295E-16</c:v>
                </c:pt>
                <c:pt idx="407">
                  <c:v>2.618614589479972E-16</c:v>
                </c:pt>
                <c:pt idx="408">
                  <c:v>2.2252388678042495E-16</c:v>
                </c:pt>
                <c:pt idx="409">
                  <c:v>1.890499382863645E-16</c:v>
                </c:pt>
                <c:pt idx="410">
                  <c:v>1.6057263925989857E-16</c:v>
                </c:pt>
                <c:pt idx="411">
                  <c:v>1.36352123922795E-16</c:v>
                </c:pt>
                <c:pt idx="412">
                  <c:v>1.1575716339174912E-16</c:v>
                </c:pt>
                <c:pt idx="413">
                  <c:v>9.8249353694571267E-17</c:v>
                </c:pt>
                <c:pt idx="414">
                  <c:v>8.3369584119216622E-17</c:v>
                </c:pt>
                <c:pt idx="415">
                  <c:v>7.0726460199423755E-17</c:v>
                </c:pt>
                <c:pt idx="416">
                  <c:v>5.9986401688412083E-17</c:v>
                </c:pt>
                <c:pt idx="417">
                  <c:v>5.0865175479105631E-17</c:v>
                </c:pt>
                <c:pt idx="418">
                  <c:v>4.3120657486158212E-17</c:v>
                </c:pt>
                <c:pt idx="419">
                  <c:v>3.6546646780895319E-17</c:v>
                </c:pt>
                <c:pt idx="420">
                  <c:v>3.0967580428694058E-17</c:v>
                </c:pt>
                <c:pt idx="421">
                  <c:v>2.6234019092033384E-17</c:v>
                </c:pt>
                <c:pt idx="422">
                  <c:v>2.2218792025429762E-17</c:v>
                </c:pt>
                <c:pt idx="423">
                  <c:v>1.8813706026619243E-17</c:v>
                </c:pt>
                <c:pt idx="424">
                  <c:v>1.5926736588812233E-17</c:v>
                </c:pt>
                <c:pt idx="425">
                  <c:v>1.3479631238007443E-17</c:v>
                </c:pt>
                <c:pt idx="426">
                  <c:v>1.1405865109768123E-17</c:v>
                </c:pt>
                <c:pt idx="427">
                  <c:v>9.64889745622356E-18</c:v>
                </c:pt>
                <c:pt idx="428">
                  <c:v>8.160685178454975E-18</c:v>
                </c:pt>
                <c:pt idx="429">
                  <c:v>6.9004158257632162E-18</c:v>
                </c:pt>
                <c:pt idx="430">
                  <c:v>5.8334279412189336E-18</c:v>
                </c:pt>
                <c:pt idx="431">
                  <c:v>4.930291291078001E-18</c:v>
                </c:pt>
                <c:pt idx="432">
                  <c:v>4.1660235047679586E-18</c:v>
                </c:pt>
                <c:pt idx="433">
                  <c:v>3.519423067335091E-18</c:v>
                </c:pt>
                <c:pt idx="434">
                  <c:v>2.9725015292482509E-18</c:v>
                </c:pt>
                <c:pt idx="435">
                  <c:v>2.5100002994909658E-18</c:v>
                </c:pt>
                <c:pt idx="436">
                  <c:v>2.1189795272733763E-18</c:v>
                </c:pt>
                <c:pt idx="437">
                  <c:v>1.7884684072175832E-18</c:v>
                </c:pt>
                <c:pt idx="438">
                  <c:v>1.5091678069744612E-18</c:v>
                </c:pt>
                <c:pt idx="439">
                  <c:v>1.2731974530451016E-18</c:v>
                </c:pt>
                <c:pt idx="440">
                  <c:v>1.0738810528152598E-18</c:v>
                </c:pt>
                <c:pt idx="441">
                  <c:v>9.0556370652450868E-19</c:v>
                </c:pt>
                <c:pt idx="442">
                  <c:v>7.6345679612260975E-19</c:v>
                </c:pt>
                <c:pt idx="443">
                  <c:v>6.4350624933213624E-19</c:v>
                </c:pt>
                <c:pt idx="444">
                  <c:v>5.422806843898683E-19</c:v>
                </c:pt>
                <c:pt idx="445">
                  <c:v>4.5687645900844713E-19</c:v>
                </c:pt>
                <c:pt idx="446">
                  <c:v>3.8483708903394608E-19</c:v>
                </c:pt>
                <c:pt idx="447">
                  <c:v>3.2408487916022317E-19</c:v>
                </c:pt>
                <c:pt idx="448">
                  <c:v>2.7286292938600418E-19</c:v>
                </c:pt>
                <c:pt idx="449">
                  <c:v>2.2968595478095921E-19</c:v>
                </c:pt>
                <c:pt idx="450">
                  <c:v>1.9329858950674201E-19</c:v>
                </c:pt>
                <c:pt idx="451">
                  <c:v>1.6264004485251315E-19</c:v>
                </c:pt>
                <c:pt idx="452">
                  <c:v>1.3681416036709991E-19</c:v>
                </c:pt>
                <c:pt idx="453">
                  <c:v>1.1506403133753068E-19</c:v>
                </c:pt>
                <c:pt idx="454">
                  <c:v>9.6750518580567553E-20</c:v>
                </c:pt>
                <c:pt idx="455">
                  <c:v>8.1334050944358713E-20</c:v>
                </c:pt>
                <c:pt idx="456">
                  <c:v>6.8359219762605764E-20</c:v>
                </c:pt>
                <c:pt idx="457">
                  <c:v>5.744174006997176E-20</c:v>
                </c:pt>
                <c:pt idx="458">
                  <c:v>4.8257417642501316E-20</c:v>
                </c:pt>
                <c:pt idx="459">
                  <c:v>4.0532815549579662E-20</c:v>
                </c:pt>
                <c:pt idx="460">
                  <c:v>3.4037360326185998E-20</c:v>
                </c:pt>
                <c:pt idx="461">
                  <c:v>2.8576667316817967E-20</c:v>
                </c:pt>
                <c:pt idx="462">
                  <c:v>2.3986898246179273E-20</c:v>
                </c:pt>
                <c:pt idx="463">
                  <c:v>2.0129992523411932E-20</c:v>
                </c:pt>
                <c:pt idx="464">
                  <c:v>1.6889637941865881E-20</c:v>
                </c:pt>
                <c:pt idx="465">
                  <c:v>1.4167866938694285E-20</c:v>
                </c:pt>
                <c:pt idx="466">
                  <c:v>1.1882181975903191E-20</c:v>
                </c:pt>
                <c:pt idx="467">
                  <c:v>9.9631283633137688E-21</c:v>
                </c:pt>
                <c:pt idx="468">
                  <c:v>8.3522453612018411E-21</c:v>
                </c:pt>
                <c:pt idx="469">
                  <c:v>7.0003370138930232E-21</c:v>
                </c:pt>
                <c:pt idx="470">
                  <c:v>5.8660131625978598E-21</c:v>
                </c:pt>
                <c:pt idx="471">
                  <c:v>4.9144587105354363E-21</c:v>
                </c:pt>
                <c:pt idx="472">
                  <c:v>4.1163956736026408E-21</c:v>
                </c:pt>
                <c:pt idx="473">
                  <c:v>3.4472080219795007E-21</c:v>
                </c:pt>
                <c:pt idx="474">
                  <c:v>2.8862039520908899E-21</c:v>
                </c:pt>
                <c:pt idx="475">
                  <c:v>2.4159941516509565E-21</c:v>
                </c:pt>
                <c:pt idx="476">
                  <c:v>2.0219679412775904E-21</c:v>
                </c:pt>
                <c:pt idx="477">
                  <c:v>1.691851986223049E-21</c:v>
                </c:pt>
                <c:pt idx="478">
                  <c:v>1.4153386490739173E-21</c:v>
                </c:pt>
                <c:pt idx="479">
                  <c:v>1.1837730649797827E-21</c:v>
                </c:pt>
                <c:pt idx="480">
                  <c:v>9.8988972118835648E-22</c:v>
                </c:pt>
                <c:pt idx="481">
                  <c:v>8.2759075998618798E-22</c:v>
                </c:pt>
                <c:pt idx="482">
                  <c:v>6.9175943892489953E-22</c:v>
                </c:pt>
                <c:pt idx="483">
                  <c:v>5.7810320865492886E-22</c:v>
                </c:pt>
                <c:pt idx="484">
                  <c:v>4.8302173578379198E-22</c:v>
                </c:pt>
                <c:pt idx="485">
                  <c:v>4.0349593048189366E-22</c:v>
                </c:pt>
                <c:pt idx="486">
                  <c:v>3.3699465687958811E-22</c:v>
                </c:pt>
                <c:pt idx="487">
                  <c:v>2.8139632625064013E-22</c:v>
                </c:pt>
                <c:pt idx="488">
                  <c:v>2.3492301347332339E-22</c:v>
                </c:pt>
                <c:pt idx="489">
                  <c:v>1.9608510892302325E-22</c:v>
                </c:pt>
                <c:pt idx="490">
                  <c:v>1.6363483146174205E-22</c:v>
                </c:pt>
                <c:pt idx="491">
                  <c:v>1.3652719258427439E-22</c:v>
                </c:pt>
                <c:pt idx="492">
                  <c:v>1.138872247010457E-22</c:v>
                </c:pt>
                <c:pt idx="493">
                  <c:v>9.498247444431583E-23</c:v>
                </c:pt>
                <c:pt idx="494">
                  <c:v>7.9199920239849017E-23</c:v>
                </c:pt>
                <c:pt idx="495">
                  <c:v>6.6026606806125728E-23</c:v>
                </c:pt>
                <c:pt idx="496">
                  <c:v>5.5033401627510912E-23</c:v>
                </c:pt>
                <c:pt idx="497">
                  <c:v>4.5861373091149241E-23</c:v>
                </c:pt>
                <c:pt idx="498">
                  <c:v>3.8210369661322506E-23</c:v>
                </c:pt>
                <c:pt idx="499">
                  <c:v>3.1829446538605936E-23</c:v>
                </c:pt>
                <c:pt idx="500">
                  <c:v>2.6508842696801353E-23</c:v>
                </c:pt>
                <c:pt idx="501">
                  <c:v>2.2073258681289165E-23</c:v>
                </c:pt>
                <c:pt idx="502">
                  <c:v>1.8376225499570534E-23</c:v>
                </c:pt>
                <c:pt idx="503">
                  <c:v>1.5295388528805728E-23</c:v>
                </c:pt>
                <c:pt idx="504">
                  <c:v>1.2728558609975457E-23</c:v>
                </c:pt>
                <c:pt idx="505">
                  <c:v>1.0590406240190093E-23</c:v>
                </c:pt>
                <c:pt idx="506">
                  <c:v>8.8096947269332428E-24</c:v>
                </c:pt>
                <c:pt idx="507">
                  <c:v>7.3269649317218576E-24</c:v>
                </c:pt>
                <c:pt idx="508">
                  <c:v>6.0925983121398197E-24</c:v>
                </c:pt>
                <c:pt idx="509">
                  <c:v>5.0651967969096566E-24</c:v>
                </c:pt>
                <c:pt idx="510">
                  <c:v>4.2102279577271332E-24</c:v>
                </c:pt>
                <c:pt idx="511">
                  <c:v>3.498892276290306E-24</c:v>
                </c:pt>
                <c:pt idx="512">
                  <c:v>2.9071762997366345E-24</c:v>
                </c:pt>
                <c:pt idx="513">
                  <c:v>2.4150613466534437E-24</c:v>
                </c:pt>
                <c:pt idx="514">
                  <c:v>2.0058623490427604E-24</c:v>
                </c:pt>
                <c:pt idx="515">
                  <c:v>1.6656755445735563E-24</c:v>
                </c:pt>
                <c:pt idx="516">
                  <c:v>1.3829171955069137E-24</c:v>
                </c:pt>
                <c:pt idx="517">
                  <c:v>1.147938412900284E-24</c:v>
                </c:pt>
                <c:pt idx="518">
                  <c:v>9.5270359707202195E-25</c:v>
                </c:pt>
                <c:pt idx="519">
                  <c:v>7.9052204344829556E-25</c:v>
                </c:pt>
                <c:pt idx="520">
                  <c:v>6.5582397033824453E-25</c:v>
                </c:pt>
                <c:pt idx="521">
                  <c:v>5.4397365523897307E-25</c:v>
                </c:pt>
                <c:pt idx="522">
                  <c:v>4.511135637522246E-25</c:v>
                </c:pt>
                <c:pt idx="523">
                  <c:v>3.7403435770348821E-25</c:v>
                </c:pt>
                <c:pt idx="524">
                  <c:v>3.1006650815354544E-25</c:v>
                </c:pt>
                <c:pt idx="525">
                  <c:v>2.5698994116276689E-25</c:v>
                </c:pt>
                <c:pt idx="526">
                  <c:v>2.1295873162748005E-25</c:v>
                </c:pt>
                <c:pt idx="527">
                  <c:v>1.7643835188789186E-25</c:v>
                </c:pt>
                <c:pt idx="528">
                  <c:v>1.4615339273263351E-25</c:v>
                </c:pt>
                <c:pt idx="529">
                  <c:v>1.2104401799491413E-25</c:v>
                </c:pt>
                <c:pt idx="530">
                  <c:v>1.0022970112716121E-25</c:v>
                </c:pt>
                <c:pt idx="531">
                  <c:v>8.2979032155094801E-26</c:v>
                </c:pt>
                <c:pt idx="532">
                  <c:v>6.8684583954753765E-26</c:v>
                </c:pt>
                <c:pt idx="533">
                  <c:v>5.6841994322665894E-26</c:v>
                </c:pt>
                <c:pt idx="534">
                  <c:v>4.7032560225535871E-26</c:v>
                </c:pt>
                <c:pt idx="535">
                  <c:v>3.8908757447071295E-26</c:v>
                </c:pt>
                <c:pt idx="536">
                  <c:v>3.218219638400261E-26</c:v>
                </c:pt>
                <c:pt idx="537">
                  <c:v>2.6613606150686832E-26</c:v>
                </c:pt>
                <c:pt idx="538">
                  <c:v>2.2004507084280708E-26</c:v>
                </c:pt>
                <c:pt idx="539">
                  <c:v>1.8190288418530166E-26</c:v>
                </c:pt>
                <c:pt idx="540">
                  <c:v>1.5034455169073493E-26</c:v>
                </c:pt>
                <c:pt idx="541">
                  <c:v>1.2423847697897192E-26</c:v>
                </c:pt>
                <c:pt idx="542">
                  <c:v>1.0264670295820712E-26</c:v>
                </c:pt>
                <c:pt idx="543">
                  <c:v>8.4791925232703657E-27</c:v>
                </c:pt>
                <c:pt idx="544">
                  <c:v>7.0030098865225256E-27</c:v>
                </c:pt>
                <c:pt idx="545">
                  <c:v>5.7827694554361512E-27</c:v>
                </c:pt>
                <c:pt idx="546">
                  <c:v>4.7742818811430909E-27</c:v>
                </c:pt>
                <c:pt idx="547">
                  <c:v>3.9409544756956909E-27</c:v>
                </c:pt>
                <c:pt idx="548">
                  <c:v>3.2524910106325767E-27</c:v>
                </c:pt>
                <c:pt idx="549">
                  <c:v>2.6838130453568124E-27</c:v>
                </c:pt>
                <c:pt idx="550">
                  <c:v>2.2141652158089456E-27</c:v>
                </c:pt>
                <c:pt idx="551">
                  <c:v>1.8263732550447302E-27</c:v>
                </c:pt>
                <c:pt idx="552">
                  <c:v>1.5062287934084254E-27</c:v>
                </c:pt>
                <c:pt idx="553">
                  <c:v>1.2419793750178585E-27</c:v>
                </c:pt>
                <c:pt idx="554">
                  <c:v>1.0239057776323317E-27</c:v>
                </c:pt>
                <c:pt idx="555">
                  <c:v>8.4397175836091058E-28</c:v>
                </c:pt>
                <c:pt idx="556">
                  <c:v>6.9553387117369555E-28</c:v>
                </c:pt>
                <c:pt idx="557">
                  <c:v>5.7310109969720095E-28</c:v>
                </c:pt>
                <c:pt idx="558">
                  <c:v>4.7213579186600856E-28</c:v>
                </c:pt>
                <c:pt idx="559">
                  <c:v>3.8888883125920098E-28</c:v>
                </c:pt>
                <c:pt idx="560">
                  <c:v>3.2026318300092435E-28</c:v>
                </c:pt>
                <c:pt idx="561">
                  <c:v>2.6370095126313295E-28</c:v>
                </c:pt>
                <c:pt idx="562">
                  <c:v>2.1708991506419574E-28</c:v>
                </c:pt>
                <c:pt idx="563">
                  <c:v>1.7868619782671845E-28</c:v>
                </c:pt>
                <c:pt idx="564">
                  <c:v>1.4705029785144455E-28</c:v>
                </c:pt>
                <c:pt idx="565">
                  <c:v>1.2099418128713538E-28</c:v>
                </c:pt>
                <c:pt idx="566">
                  <c:v>9.9537532800473699E-29</c:v>
                </c:pt>
                <c:pt idx="567">
                  <c:v>8.1871585671026151E-29</c:v>
                </c:pt>
                <c:pt idx="568">
                  <c:v>6.7329223840044289E-29</c:v>
                </c:pt>
                <c:pt idx="569">
                  <c:v>5.536027299120192E-29</c:v>
                </c:pt>
                <c:pt idx="570">
                  <c:v>4.5511083900130199E-29</c:v>
                </c:pt>
                <c:pt idx="571">
                  <c:v>3.7407665590740773E-29</c:v>
                </c:pt>
                <c:pt idx="572">
                  <c:v>3.0741753706642193E-29</c:v>
                </c:pt>
                <c:pt idx="573">
                  <c:v>2.5259305451943628E-29</c:v>
                </c:pt>
                <c:pt idx="574">
                  <c:v>2.0751000219453879E-29</c:v>
                </c:pt>
                <c:pt idx="575">
                  <c:v>1.7044397711752431E-29</c:v>
                </c:pt>
                <c:pt idx="576">
                  <c:v>1.3997465550066057E-29</c:v>
                </c:pt>
                <c:pt idx="577">
                  <c:v>1.1493238196451928E-29</c:v>
                </c:pt>
                <c:pt idx="578">
                  <c:v>9.4354102613206026E-30</c:v>
                </c:pt>
                <c:pt idx="579">
                  <c:v>7.7447014029139937E-30</c:v>
                </c:pt>
                <c:pt idx="580">
                  <c:v>6.3558582688109423E-30</c:v>
                </c:pt>
                <c:pt idx="581">
                  <c:v>5.2151822940617574E-30</c:v>
                </c:pt>
                <c:pt idx="582">
                  <c:v>4.2784914952541312E-30</c:v>
                </c:pt>
                <c:pt idx="583">
                  <c:v>3.5094403801155258E-30</c:v>
                </c:pt>
                <c:pt idx="584">
                  <c:v>2.8781353044104621E-30</c:v>
                </c:pt>
                <c:pt idx="585">
                  <c:v>2.3599935293194724E-30</c:v>
                </c:pt>
                <c:pt idx="586">
                  <c:v>1.9348032586268148E-30</c:v>
                </c:pt>
                <c:pt idx="587">
                  <c:v>1.585949393377468E-30</c:v>
                </c:pt>
                <c:pt idx="588">
                  <c:v>1.2997759033451591E-30</c:v>
                </c:pt>
                <c:pt idx="589">
                  <c:v>1.0650608041358616E-30</c:v>
                </c:pt>
                <c:pt idx="590">
                  <c:v>8.725839318197843E-31</c:v>
                </c:pt>
                <c:pt idx="591">
                  <c:v>7.1477117735869588E-31</c:v>
                </c:pt>
                <c:pt idx="592">
                  <c:v>5.8540170796549719E-31</c:v>
                </c:pt>
                <c:pt idx="593">
                  <c:v>4.7936706709838978E-31</c:v>
                </c:pt>
                <c:pt idx="594">
                  <c:v>3.9247299605595622E-31</c:v>
                </c:pt>
                <c:pt idx="595">
                  <c:v>3.2127643004180177E-31</c:v>
                </c:pt>
                <c:pt idx="596">
                  <c:v>2.6295144957846213E-31</c:v>
                </c:pt>
                <c:pt idx="597">
                  <c:v>2.1517906342306961E-31</c:v>
                </c:pt>
                <c:pt idx="598">
                  <c:v>1.7605660229256586E-31</c:v>
                </c:pt>
                <c:pt idx="599">
                  <c:v>1.4402324730383945E-31</c:v>
                </c:pt>
                <c:pt idx="600">
                  <c:v>1.1779883079566547E-31</c:v>
                </c:pt>
                <c:pt idx="601">
                  <c:v>9.6333553021716763E-32</c:v>
                </c:pt>
                <c:pt idx="602">
                  <c:v>7.8766674992033283E-32</c:v>
                </c:pt>
                <c:pt idx="603">
                  <c:v>6.4392591102766897E-32</c:v>
                </c:pt>
                <c:pt idx="604">
                  <c:v>5.2632968014124435E-32</c:v>
                </c:pt>
                <c:pt idx="605">
                  <c:v>4.301386914609051E-32</c:v>
                </c:pt>
                <c:pt idx="606">
                  <c:v>3.5146975933754115E-32</c:v>
                </c:pt>
                <c:pt idx="607">
                  <c:v>2.871417485546543E-32</c:v>
                </c:pt>
                <c:pt idx="608">
                  <c:v>2.3454909187001387E-32</c:v>
                </c:pt>
                <c:pt idx="609">
                  <c:v>1.9155801365534833E-32</c:v>
                </c:pt>
                <c:pt idx="610">
                  <c:v>1.5642139826964692E-32</c:v>
                </c:pt>
                <c:pt idx="611">
                  <c:v>1.2770896554433531E-32</c:v>
                </c:pt>
                <c:pt idx="612">
                  <c:v>1.0425001101886018E-32</c:v>
                </c:pt>
                <c:pt idx="613">
                  <c:v>8.5086458064011024E-33</c:v>
                </c:pt>
                <c:pt idx="614">
                  <c:v>6.9434371484430027E-33</c:v>
                </c:pt>
                <c:pt idx="615">
                  <c:v>5.6652413021676692E-33</c:v>
                </c:pt>
                <c:pt idx="616">
                  <c:v>4.6215991081719044E-33</c:v>
                </c:pt>
                <c:pt idx="617">
                  <c:v>3.7696080442344313E-33</c:v>
                </c:pt>
                <c:pt idx="618">
                  <c:v>3.0741871264516151E-33</c:v>
                </c:pt>
                <c:pt idx="619">
                  <c:v>2.5066557521942347E-33</c:v>
                </c:pt>
                <c:pt idx="620">
                  <c:v>2.0435698806195284E-33</c:v>
                </c:pt>
                <c:pt idx="621">
                  <c:v>1.6657691157955909E-33</c:v>
                </c:pt>
                <c:pt idx="622">
                  <c:v>1.3575966065156928E-33</c:v>
                </c:pt>
                <c:pt idx="623">
                  <c:v>1.1062605302062061E-33</c:v>
                </c:pt>
                <c:pt idx="624">
                  <c:v>9.013115529228416E-34</c:v>
                </c:pt>
                <c:pt idx="625">
                  <c:v>7.3421527276090293E-34</c:v>
                </c:pt>
                <c:pt idx="626">
                  <c:v>5.9800244051425804E-34</c:v>
                </c:pt>
                <c:pt idx="627">
                  <c:v>4.8698285738912267E-34</c:v>
                </c:pt>
                <c:pt idx="628">
                  <c:v>3.9651139688307186E-34</c:v>
                </c:pt>
                <c:pt idx="629">
                  <c:v>3.2279668668955343E-34</c:v>
                </c:pt>
                <c:pt idx="630">
                  <c:v>2.6274469893679455E-34</c:v>
                </c:pt>
                <c:pt idx="631">
                  <c:v>2.1383090075981124E-34</c:v>
                </c:pt>
                <c:pt idx="632">
                  <c:v>1.7399576760721951E-34</c:v>
                </c:pt>
                <c:pt idx="633">
                  <c:v>1.4155940433917802E-34</c:v>
                </c:pt>
                <c:pt idx="634">
                  <c:v>1.1515179146174853E-34</c:v>
                </c:pt>
                <c:pt idx="635">
                  <c:v>9.3655806446665749E-35</c:v>
                </c:pt>
                <c:pt idx="636">
                  <c:v>7.6160688178697796E-35</c:v>
                </c:pt>
                <c:pt idx="637">
                  <c:v>6.1924036810857962E-35</c:v>
                </c:pt>
                <c:pt idx="638">
                  <c:v>5.0340788632489652E-35</c:v>
                </c:pt>
                <c:pt idx="639">
                  <c:v>4.0917889862054173E-35</c:v>
                </c:pt>
                <c:pt idx="640">
                  <c:v>3.3253625959185835E-35</c:v>
                </c:pt>
                <c:pt idx="641">
                  <c:v>2.7020753450145904E-35</c:v>
                </c:pt>
                <c:pt idx="642">
                  <c:v>2.1952737034556016E-35</c:v>
                </c:pt>
                <c:pt idx="643">
                  <c:v>1.7832522164033116E-35</c:v>
                </c:pt>
                <c:pt idx="644">
                  <c:v>1.448337749751803E-35</c:v>
                </c:pt>
                <c:pt idx="645">
                  <c:v>1.1761426856093337E-35</c:v>
                </c:pt>
                <c:pt idx="646">
                  <c:v>9.5495599728711575E-36</c:v>
                </c:pt>
                <c:pt idx="647">
                  <c:v>7.7524682869859013E-36</c:v>
                </c:pt>
                <c:pt idx="648">
                  <c:v>6.2925985790613775E-36</c:v>
                </c:pt>
                <c:pt idx="649">
                  <c:v>5.1068552832459719E-36</c:v>
                </c:pt>
                <c:pt idx="650">
                  <c:v>4.1439133887604824E-36</c:v>
                </c:pt>
                <c:pt idx="651">
                  <c:v>3.3620292311245629E-36</c:v>
                </c:pt>
                <c:pt idx="652">
                  <c:v>2.7272572082810008E-36</c:v>
                </c:pt>
                <c:pt idx="653">
                  <c:v>2.2119973894132742E-36</c:v>
                </c:pt>
                <c:pt idx="654">
                  <c:v>1.7938128093258155E-36</c:v>
                </c:pt>
                <c:pt idx="655">
                  <c:v>1.4544665272421919E-36</c:v>
                </c:pt>
                <c:pt idx="656">
                  <c:v>1.1791377405528112E-36</c:v>
                </c:pt>
                <c:pt idx="657">
                  <c:v>9.5578376140931433E-37</c:v>
                </c:pt>
                <c:pt idx="658">
                  <c:v>7.7462079772649512E-37</c:v>
                </c:pt>
                <c:pt idx="659">
                  <c:v>6.277014839802295E-37</c:v>
                </c:pt>
                <c:pt idx="660">
                  <c:v>5.0857118862065969E-37</c:v>
                </c:pt>
                <c:pt idx="661">
                  <c:v>4.1198845343588118E-37</c:v>
                </c:pt>
                <c:pt idx="662">
                  <c:v>3.3369763424590387E-37</c:v>
                </c:pt>
                <c:pt idx="663">
                  <c:v>2.7024402495096465E-37</c:v>
                </c:pt>
                <c:pt idx="664">
                  <c:v>2.1882355053525009E-37</c:v>
                </c:pt>
                <c:pt idx="665">
                  <c:v>1.7716058452124727E-37</c:v>
                </c:pt>
                <c:pt idx="666">
                  <c:v>1.4340864412130368E-37</c:v>
                </c:pt>
                <c:pt idx="667">
                  <c:v>1.1606969216516121E-37</c:v>
                </c:pt>
                <c:pt idx="668">
                  <c:v>9.3928569784208788E-38</c:v>
                </c:pt>
                <c:pt idx="669">
                  <c:v>7.5999731244253294E-38</c:v>
                </c:pt>
                <c:pt idx="670">
                  <c:v>6.1483979519819107E-38</c:v>
                </c:pt>
                <c:pt idx="671">
                  <c:v>4.9733330444575023E-38</c:v>
                </c:pt>
                <c:pt idx="672">
                  <c:v>4.0222482699286629E-38</c:v>
                </c:pt>
                <c:pt idx="673">
                  <c:v>3.252565530613737E-38</c:v>
                </c:pt>
                <c:pt idx="674">
                  <c:v>2.6297785746821314E-38</c:v>
                </c:pt>
                <c:pt idx="675">
                  <c:v>2.1259270142551989E-38</c:v>
                </c:pt>
                <c:pt idx="676">
                  <c:v>1.718358013879738E-38</c:v>
                </c:pt>
                <c:pt idx="677">
                  <c:v>1.3887215753883741E-38</c:v>
                </c:pt>
                <c:pt idx="678">
                  <c:v>1.1221554797230108E-38</c:v>
                </c:pt>
                <c:pt idx="679">
                  <c:v>9.066241871553901E-39</c:v>
                </c:pt>
                <c:pt idx="680">
                  <c:v>7.3238269722146388E-39</c:v>
                </c:pt>
                <c:pt idx="681">
                  <c:v>5.9154181586065871E-39</c:v>
                </c:pt>
                <c:pt idx="682">
                  <c:v>4.7771570361328209E-39</c:v>
                </c:pt>
                <c:pt idx="683">
                  <c:v>3.8573617566580934E-39</c:v>
                </c:pt>
                <c:pt idx="684">
                  <c:v>3.1142114700186514E-39</c:v>
                </c:pt>
                <c:pt idx="685">
                  <c:v>2.5138699000684988E-39</c:v>
                </c:pt>
                <c:pt idx="686">
                  <c:v>2.0289650018115445E-39</c:v>
                </c:pt>
                <c:pt idx="687">
                  <c:v>1.6373573159602915E-39</c:v>
                </c:pt>
                <c:pt idx="688">
                  <c:v>1.3211423525810255E-39</c:v>
                </c:pt>
                <c:pt idx="689">
                  <c:v>1.0658426583395389E-39</c:v>
                </c:pt>
                <c:pt idx="690">
                  <c:v>8.5975360108614961E-40</c:v>
                </c:pt>
                <c:pt idx="691">
                  <c:v>6.9341370600172786E-40</c:v>
                </c:pt>
                <c:pt idx="692">
                  <c:v>5.591758958479949E-40</c:v>
                </c:pt>
                <c:pt idx="693">
                  <c:v>4.5086046506397774E-40</c:v>
                </c:pt>
                <c:pt idx="694">
                  <c:v>3.6347424938261999E-40</c:v>
                </c:pt>
                <c:pt idx="695">
                  <c:v>2.9298339842528114E-40</c:v>
                </c:pt>
                <c:pt idx="696">
                  <c:v>2.3612954762464957E-40</c:v>
                </c:pt>
                <c:pt idx="697">
                  <c:v>1.9028112280171877E-40</c:v>
                </c:pt>
                <c:pt idx="698">
                  <c:v>1.5331308103019151E-40</c:v>
                </c:pt>
                <c:pt idx="699">
                  <c:v>1.2350966427112123E-40</c:v>
                </c:pt>
                <c:pt idx="700">
                  <c:v>9.9485773839979068E-41</c:v>
                </c:pt>
                <c:pt idx="701">
                  <c:v>8.0123409680663472E-41</c:v>
                </c:pt>
                <c:pt idx="702">
                  <c:v>6.452029567477529E-41</c:v>
                </c:pt>
                <c:pt idx="703">
                  <c:v>5.1948360839526943E-41</c:v>
                </c:pt>
                <c:pt idx="704">
                  <c:v>4.1820190624994114E-41</c:v>
                </c:pt>
                <c:pt idx="705">
                  <c:v>3.3661922372270876E-41</c:v>
                </c:pt>
                <c:pt idx="706">
                  <c:v>2.709135036487167E-41</c:v>
                </c:pt>
                <c:pt idx="707">
                  <c:v>2.1800241791995219E-41</c:v>
                </c:pt>
                <c:pt idx="708">
                  <c:v>1.7540055880575092E-41</c:v>
                </c:pt>
                <c:pt idx="709">
                  <c:v>1.411041298443172E-41</c:v>
                </c:pt>
                <c:pt idx="710">
                  <c:v>1.134978546625278E-41</c:v>
                </c:pt>
                <c:pt idx="711">
                  <c:v>9.127983381342851E-42</c:v>
                </c:pt>
                <c:pt idx="712">
                  <c:v>7.3400898169346596E-42</c:v>
                </c:pt>
                <c:pt idx="713">
                  <c:v>5.9015669396945165E-42</c:v>
                </c:pt>
                <c:pt idx="714">
                  <c:v>4.7443073398108708E-42</c:v>
                </c:pt>
                <c:pt idx="715">
                  <c:v>3.8134485484676174E-42</c:v>
                </c:pt>
                <c:pt idx="716">
                  <c:v>3.0648036027302577E-42</c:v>
                </c:pt>
                <c:pt idx="717">
                  <c:v>2.4627888216903158E-42</c:v>
                </c:pt>
                <c:pt idx="718">
                  <c:v>1.9787528221821344E-42</c:v>
                </c:pt>
                <c:pt idx="719">
                  <c:v>1.5896292791921109E-42</c:v>
                </c:pt>
                <c:pt idx="720">
                  <c:v>1.2768508649535677E-42</c:v>
                </c:pt>
                <c:pt idx="721">
                  <c:v>1.0254738611495842E-42</c:v>
                </c:pt>
                <c:pt idx="722">
                  <c:v>8.2347268029332871E-43</c:v>
                </c:pt>
                <c:pt idx="723">
                  <c:v>6.6117139988287313E-43</c:v>
                </c:pt>
                <c:pt idx="724">
                  <c:v>5.3078576591812772E-43</c:v>
                </c:pt>
                <c:pt idx="725">
                  <c:v>4.2605425162195034E-43</c:v>
                </c:pt>
                <c:pt idx="726">
                  <c:v>3.4194089782531616E-43</c:v>
                </c:pt>
                <c:pt idx="727">
                  <c:v>2.7439600351710284E-43</c:v>
                </c:pt>
                <c:pt idx="728">
                  <c:v>2.2016343213842929E-43</c:v>
                </c:pt>
                <c:pt idx="729">
                  <c:v>1.7662547546580957E-43</c:v>
                </c:pt>
                <c:pt idx="730">
                  <c:v>1.4167797268665301E-43</c:v>
                </c:pt>
                <c:pt idx="731">
                  <c:v>1.1362979856788991E-43</c:v>
                </c:pt>
                <c:pt idx="732">
                  <c:v>9.1121976917715973E-44</c:v>
                </c:pt>
                <c:pt idx="733">
                  <c:v>7.30625967128524E-44</c:v>
                </c:pt>
                <c:pt idx="734">
                  <c:v>5.8574451007322243E-44</c:v>
                </c:pt>
                <c:pt idx="735">
                  <c:v>4.6952917525688981E-44</c:v>
                </c:pt>
                <c:pt idx="736">
                  <c:v>3.7632082505235783E-44</c:v>
                </c:pt>
                <c:pt idx="737">
                  <c:v>3.0157498351273444E-44</c:v>
                </c:pt>
                <c:pt idx="738">
                  <c:v>2.4164279137146596E-44</c:v>
                </c:pt>
                <c:pt idx="739">
                  <c:v>1.9359490544969093E-44</c:v>
                </c:pt>
                <c:pt idx="740">
                  <c:v>1.5507994307594592E-44</c:v>
                </c:pt>
                <c:pt idx="741">
                  <c:v>1.2421071098515492E-44</c:v>
                </c:pt>
                <c:pt idx="742">
                  <c:v>9.9472778036872738E-45</c:v>
                </c:pt>
                <c:pt idx="743">
                  <c:v>7.9651013913076142E-45</c:v>
                </c:pt>
                <c:pt idx="744">
                  <c:v>6.3770571661206001E-45</c:v>
                </c:pt>
                <c:pt idx="745">
                  <c:v>5.1049480799750436E-45</c:v>
                </c:pt>
                <c:pt idx="746">
                  <c:v>4.0860572157165774E-45</c:v>
                </c:pt>
                <c:pt idx="747">
                  <c:v>3.2700901826685114E-45</c:v>
                </c:pt>
                <c:pt idx="748">
                  <c:v>2.6167200669908005E-45</c:v>
                </c:pt>
                <c:pt idx="749">
                  <c:v>2.0936164674802031E-45</c:v>
                </c:pt>
                <c:pt idx="750">
                  <c:v>1.6748633852204165E-45</c:v>
                </c:pt>
                <c:pt idx="751">
                  <c:v>1.339689426071772E-45</c:v>
                </c:pt>
                <c:pt idx="752">
                  <c:v>1.0714488059824095E-45</c:v>
                </c:pt>
                <c:pt idx="753">
                  <c:v>8.5680373532006855E-46</c:v>
                </c:pt>
                <c:pt idx="754">
                  <c:v>6.8506847540561312E-46</c:v>
                </c:pt>
                <c:pt idx="755">
                  <c:v>5.4768317149406408E-46</c:v>
                </c:pt>
                <c:pt idx="756">
                  <c:v>4.3779184454111609E-46</c:v>
                </c:pt>
                <c:pt idx="757">
                  <c:v>3.4990396934767828E-46</c:v>
                </c:pt>
                <c:pt idx="758">
                  <c:v>2.7962312061515318E-46</c:v>
                </c:pt>
                <c:pt idx="759">
                  <c:v>2.2342942538329858E-46</c:v>
                </c:pt>
                <c:pt idx="760">
                  <c:v>1.7850517658272111E-46</c:v>
                </c:pt>
                <c:pt idx="761">
                  <c:v>1.4259506374747433E-46</c:v>
                </c:pt>
                <c:pt idx="762">
                  <c:v>1.1389416441546487E-46</c:v>
                </c:pt>
                <c:pt idx="763">
                  <c:v>9.0958194706335699E-47</c:v>
                </c:pt>
                <c:pt idx="764">
                  <c:v>7.2631605376779685E-47</c:v>
                </c:pt>
                <c:pt idx="765">
                  <c:v>5.7989982864086439E-47</c:v>
                </c:pt>
                <c:pt idx="766">
                  <c:v>4.6293915676024364E-47</c:v>
                </c:pt>
                <c:pt idx="767">
                  <c:v>3.6952048914165302E-47</c:v>
                </c:pt>
                <c:pt idx="768">
                  <c:v>2.9491501002383939E-47</c:v>
                </c:pt>
                <c:pt idx="769">
                  <c:v>2.353417874648836E-47</c:v>
                </c:pt>
                <c:pt idx="770">
                  <c:v>1.8777817276886083E-47</c:v>
                </c:pt>
                <c:pt idx="771">
                  <c:v>1.4980804362577118E-47</c:v>
                </c:pt>
                <c:pt idx="772">
                  <c:v>1.1950035385562438E-47</c:v>
                </c:pt>
                <c:pt idx="773">
                  <c:v>9.5311950468488897E-48</c:v>
                </c:pt>
                <c:pt idx="774">
                  <c:v>7.6009819580362491E-48</c:v>
                </c:pt>
                <c:pt idx="775">
                  <c:v>6.060888531601965E-48</c:v>
                </c:pt>
                <c:pt idx="776">
                  <c:v>4.8322257342248776E-48</c:v>
                </c:pt>
                <c:pt idx="777">
                  <c:v>3.8521440952995465E-48</c:v>
                </c:pt>
                <c:pt idx="778">
                  <c:v>3.0704519038475232E-48</c:v>
                </c:pt>
                <c:pt idx="779">
                  <c:v>2.4470712175426549E-48</c:v>
                </c:pt>
                <c:pt idx="780">
                  <c:v>1.9500041018308067E-48</c:v>
                </c:pt>
                <c:pt idx="781">
                  <c:v>1.5537069825466165E-48</c:v>
                </c:pt>
                <c:pt idx="782">
                  <c:v>1.2377913890417753E-48</c:v>
                </c:pt>
                <c:pt idx="783">
                  <c:v>9.8598569450173129E-49</c:v>
                </c:pt>
                <c:pt idx="784">
                  <c:v>7.8530553392986463E-49</c:v>
                </c:pt>
                <c:pt idx="785">
                  <c:v>6.2539104593608563E-49</c:v>
                </c:pt>
                <c:pt idx="786">
                  <c:v>4.9797746116065291E-49</c:v>
                </c:pt>
                <c:pt idx="787">
                  <c:v>3.9647226393813367E-49</c:v>
                </c:pt>
                <c:pt idx="788">
                  <c:v>3.1561751803511774E-49</c:v>
                </c:pt>
                <c:pt idx="789">
                  <c:v>2.512202390633543E-49</c:v>
                </c:pt>
                <c:pt idx="790">
                  <c:v>1.9993712942824677E-49</c:v>
                </c:pt>
                <c:pt idx="791">
                  <c:v>1.5910273778292005E-49</c:v>
                </c:pt>
                <c:pt idx="792">
                  <c:v>1.2659230115201464E-49</c:v>
                </c:pt>
                <c:pt idx="793">
                  <c:v>1.0071228405378277E-49</c:v>
                </c:pt>
                <c:pt idx="794">
                  <c:v>8.0113033058347909E-50</c:v>
                </c:pt>
                <c:pt idx="795">
                  <c:v>6.3719087699155866E-50</c:v>
                </c:pt>
                <c:pt idx="796">
                  <c:v>5.067358587188052E-50</c:v>
                </c:pt>
                <c:pt idx="797">
                  <c:v>4.0293918919690717E-50</c:v>
                </c:pt>
                <c:pt idx="798">
                  <c:v>3.203636461259307E-50</c:v>
                </c:pt>
                <c:pt idx="799">
                  <c:v>2.5467884060243681E-50</c:v>
                </c:pt>
                <c:pt idx="800">
                  <c:v>2.0243634354612697E-50</c:v>
                </c:pt>
                <c:pt idx="801">
                  <c:v>1.608904089939859E-50</c:v>
                </c:pt>
                <c:pt idx="802">
                  <c:v>1.2785506724831253E-50</c:v>
                </c:pt>
                <c:pt idx="803">
                  <c:v>1.0159022426348143E-50</c:v>
                </c:pt>
                <c:pt idx="804">
                  <c:v>8.0710891514016117E-51</c:v>
                </c:pt>
                <c:pt idx="805">
                  <c:v>6.4114858430216902E-51</c:v>
                </c:pt>
                <c:pt idx="806">
                  <c:v>5.0925067687628829E-51</c:v>
                </c:pt>
                <c:pt idx="807">
                  <c:v>4.0443710439842901E-51</c:v>
                </c:pt>
                <c:pt idx="808">
                  <c:v>3.2115662544805601E-51</c:v>
                </c:pt>
                <c:pt idx="809">
                  <c:v>2.5499364757479031E-51</c:v>
                </c:pt>
                <c:pt idx="810">
                  <c:v>2.0243634354615137E-51</c:v>
                </c:pt>
                <c:pt idx="811">
                  <c:v>1.6069202377946579E-51</c:v>
                </c:pt>
                <c:pt idx="812">
                  <c:v>1.2754015328958964E-51</c:v>
                </c:pt>
                <c:pt idx="813">
                  <c:v>1.0121535258724907E-51</c:v>
                </c:pt>
                <c:pt idx="814">
                  <c:v>8.0314277796513457E-52</c:v>
                </c:pt>
                <c:pt idx="815">
                  <c:v>6.372151574046879E-52</c:v>
                </c:pt>
                <c:pt idx="816">
                  <c:v>5.0550618660520701E-52</c:v>
                </c:pt>
                <c:pt idx="817">
                  <c:v>4.0097191500951205E-52</c:v>
                </c:pt>
                <c:pt idx="818">
                  <c:v>3.1801572935570589E-52</c:v>
                </c:pt>
                <c:pt idx="819">
                  <c:v>2.5219151957949149E-52</c:v>
                </c:pt>
                <c:pt idx="820">
                  <c:v>1.9996760764927603E-52</c:v>
                </c:pt>
                <c:pt idx="821">
                  <c:v>1.5853902467891057E-52</c:v>
                </c:pt>
                <c:pt idx="822">
                  <c:v>1.2567825324158092E-52</c:v>
                </c:pt>
                <c:pt idx="823">
                  <c:v>9.9616568160000722E-53</c:v>
                </c:pt>
                <c:pt idx="824">
                  <c:v>7.8949714824253904E-53</c:v>
                </c:pt>
                <c:pt idx="825">
                  <c:v>6.2562942727013483E-53</c:v>
                </c:pt>
                <c:pt idx="826">
                  <c:v>4.9571429921342621E-53</c:v>
                </c:pt>
                <c:pt idx="827">
                  <c:v>3.9272944517261341E-53</c:v>
                </c:pt>
                <c:pt idx="828">
                  <c:v>3.1110234393496902E-53</c:v>
                </c:pt>
                <c:pt idx="829">
                  <c:v>2.4641149681473568E-53</c:v>
                </c:pt>
                <c:pt idx="830">
                  <c:v>1.9514911107944082E-53</c:v>
                </c:pt>
                <c:pt idx="831">
                  <c:v>1.5453262333325107E-53</c:v>
                </c:pt>
                <c:pt idx="832">
                  <c:v>1.2235503019915668E-53</c:v>
                </c:pt>
                <c:pt idx="833">
                  <c:v>9.6866050671801089E-54</c:v>
                </c:pt>
                <c:pt idx="834">
                  <c:v>7.6677780584718574E-54</c:v>
                </c:pt>
                <c:pt idx="835">
                  <c:v>6.0689800729207854E-54</c:v>
                </c:pt>
                <c:pt idx="836">
                  <c:v>4.8029734732406132E-54</c:v>
                </c:pt>
                <c:pt idx="837">
                  <c:v>3.8006075339290583E-54</c:v>
                </c:pt>
                <c:pt idx="838">
                  <c:v>3.0070751621403641E-54</c:v>
                </c:pt>
                <c:pt idx="839">
                  <c:v>2.37894293706748E-54</c:v>
                </c:pt>
                <c:pt idx="840">
                  <c:v>1.8817949996948727E-54</c:v>
                </c:pt>
                <c:pt idx="841">
                  <c:v>1.48836414863202E-54</c:v>
                </c:pt>
                <c:pt idx="842">
                  <c:v>1.1770495779255242E-54</c:v>
                </c:pt>
                <c:pt idx="843">
                  <c:v>9.3074141214912327E-55</c:v>
                </c:pt>
                <c:pt idx="844">
                  <c:v>7.3588865253115115E-55</c:v>
                </c:pt>
                <c:pt idx="845">
                  <c:v>5.8176022000787001E-55</c:v>
                </c:pt>
                <c:pt idx="846">
                  <c:v>4.5985916233162599E-55</c:v>
                </c:pt>
                <c:pt idx="847">
                  <c:v>3.6345833559421071E-55</c:v>
                </c:pt>
                <c:pt idx="848">
                  <c:v>2.8723241525165654E-55</c:v>
                </c:pt>
                <c:pt idx="849">
                  <c:v>2.2696628728209775E-55</c:v>
                </c:pt>
                <c:pt idx="850">
                  <c:v>1.7932399408859193E-55</c:v>
                </c:pt>
                <c:pt idx="851">
                  <c:v>1.4166568277228259E-55</c:v>
                </c:pt>
                <c:pt idx="852">
                  <c:v>1.1190260071828562E-55</c:v>
                </c:pt>
                <c:pt idx="853">
                  <c:v>8.8382244295533811E-56</c:v>
                </c:pt>
                <c:pt idx="854">
                  <c:v>6.9797401469592402E-56</c:v>
                </c:pt>
                <c:pt idx="855">
                  <c:v>5.511412610601515E-56</c:v>
                </c:pt>
                <c:pt idx="856">
                  <c:v>4.3514710454282098E-56</c:v>
                </c:pt>
                <c:pt idx="857">
                  <c:v>3.4352538136679403E-56</c:v>
                </c:pt>
                <c:pt idx="858">
                  <c:v>2.7116346894390137E-56</c:v>
                </c:pt>
                <c:pt idx="859">
                  <c:v>2.1401943271073222E-56</c:v>
                </c:pt>
                <c:pt idx="860">
                  <c:v>1.6889818047881105E-56</c:v>
                </c:pt>
                <c:pt idx="861">
                  <c:v>1.3327433570913111E-56</c:v>
                </c:pt>
                <c:pt idx="862">
                  <c:v>1.0515209580258264E-56</c:v>
                </c:pt>
                <c:pt idx="863">
                  <c:v>8.2954366024787181E-57</c:v>
                </c:pt>
                <c:pt idx="864">
                  <c:v>6.5435063877753684E-57</c:v>
                </c:pt>
                <c:pt idx="865">
                  <c:v>5.1609759706220839E-57</c:v>
                </c:pt>
                <c:pt idx="866">
                  <c:v>4.0700826175489954E-57</c:v>
                </c:pt>
                <c:pt idx="867">
                  <c:v>3.2094066771298068E-57</c:v>
                </c:pt>
                <c:pt idx="868">
                  <c:v>2.5304425097303496E-57</c:v>
                </c:pt>
                <c:pt idx="869">
                  <c:v>1.9948876927009907E-57</c:v>
                </c:pt>
                <c:pt idx="870">
                  <c:v>1.5725003010098108E-57</c:v>
                </c:pt>
                <c:pt idx="871">
                  <c:v>1.2394054181907763E-57</c:v>
                </c:pt>
                <c:pt idx="872">
                  <c:v>9.7675685321221315E-58</c:v>
                </c:pt>
                <c:pt idx="873">
                  <c:v>7.6967968476617518E-58</c:v>
                </c:pt>
                <c:pt idx="874">
                  <c:v>6.0643480252845629E-58</c:v>
                </c:pt>
                <c:pt idx="875">
                  <c:v>4.7775891842335226E-58</c:v>
                </c:pt>
                <c:pt idx="876">
                  <c:v>3.7634325573232837E-58</c:v>
                </c:pt>
                <c:pt idx="877">
                  <c:v>2.9642182536779593E-58</c:v>
                </c:pt>
                <c:pt idx="878">
                  <c:v>2.3344629076103634E-58</c:v>
                </c:pt>
                <c:pt idx="879">
                  <c:v>1.838292413069493E-58</c:v>
                </c:pt>
                <c:pt idx="880">
                  <c:v>1.4474150497934642E-58</c:v>
                </c:pt>
                <c:pt idx="881">
                  <c:v>1.1395214401073802E-58</c:v>
                </c:pt>
                <c:pt idx="882">
                  <c:v>8.9702159988887358E-59</c:v>
                </c:pt>
                <c:pt idx="883">
                  <c:v>7.0604818194868245E-59</c:v>
                </c:pt>
                <c:pt idx="884">
                  <c:v>5.5566989824449299E-59</c:v>
                </c:pt>
                <c:pt idx="885">
                  <c:v>4.3727087448922405E-59</c:v>
                </c:pt>
                <c:pt idx="886">
                  <c:v>3.4406099000364471E-59</c:v>
                </c:pt>
                <c:pt idx="887">
                  <c:v>2.7068960377445518E-59</c:v>
                </c:pt>
                <c:pt idx="888">
                  <c:v>2.1294087332935045E-59</c:v>
                </c:pt>
                <c:pt idx="889">
                  <c:v>1.6749345945854891E-59</c:v>
                </c:pt>
                <c:pt idx="890">
                  <c:v>1.3173103262166771E-59</c:v>
                </c:pt>
                <c:pt idx="891">
                  <c:v>1.0359285819159976E-59</c:v>
                </c:pt>
                <c:pt idx="892">
                  <c:v>8.1455997299338907E-60</c:v>
                </c:pt>
                <c:pt idx="893">
                  <c:v>6.4042444275311255E-60</c:v>
                </c:pt>
                <c:pt idx="894">
                  <c:v>5.0345930377862041E-60</c:v>
                </c:pt>
                <c:pt idx="895">
                  <c:v>3.9574235568305355E-60</c:v>
                </c:pt>
                <c:pt idx="896">
                  <c:v>3.1103727890958972E-60</c:v>
                </c:pt>
                <c:pt idx="897">
                  <c:v>2.4443542815756052E-60</c:v>
                </c:pt>
                <c:pt idx="898">
                  <c:v>1.9207361625478457E-60</c:v>
                </c:pt>
                <c:pt idx="899">
                  <c:v>1.5091179328303186E-60</c:v>
                </c:pt>
                <c:pt idx="900">
                  <c:v>1.1855792935951515E-60</c:v>
                </c:pt>
                <c:pt idx="901">
                  <c:v>9.3130094489686088E-61</c:v>
                </c:pt>
                <c:pt idx="902">
                  <c:v>7.3147846798749639E-61</c:v>
                </c:pt>
                <c:pt idx="903">
                  <c:v>5.7446710811748816E-61</c:v>
                </c:pt>
                <c:pt idx="904">
                  <c:v>4.511084469698643E-61</c:v>
                </c:pt>
                <c:pt idx="905">
                  <c:v>3.5420034044565607E-61</c:v>
                </c:pt>
                <c:pt idx="906">
                  <c:v>2.780796864423875E-61</c:v>
                </c:pt>
                <c:pt idx="907">
                  <c:v>2.1829404278683965E-61</c:v>
                </c:pt>
                <c:pt idx="908">
                  <c:v>1.7134320392775215E-61</c:v>
                </c:pt>
                <c:pt idx="909">
                  <c:v>1.3447585540073519E-61</c:v>
                </c:pt>
                <c:pt idx="910">
                  <c:v>1.055295854738715E-61</c:v>
                </c:pt>
                <c:pt idx="911">
                  <c:v>8.2805023640679519E-62</c:v>
                </c:pt>
                <c:pt idx="912">
                  <c:v>6.4966837617321493E-62</c:v>
                </c:pt>
                <c:pt idx="913">
                  <c:v>5.0965866109006821E-62</c:v>
                </c:pt>
                <c:pt idx="914">
                  <c:v>3.9977882061885334E-62</c:v>
                </c:pt>
                <c:pt idx="915">
                  <c:v>3.1355439973882182E-62</c:v>
                </c:pt>
                <c:pt idx="916">
                  <c:v>2.4590015940869626E-62</c:v>
                </c:pt>
                <c:pt idx="917">
                  <c:v>1.9282243692187759E-62</c:v>
                </c:pt>
                <c:pt idx="918">
                  <c:v>1.5118517993628102E-62</c:v>
                </c:pt>
                <c:pt idx="919">
                  <c:v>1.1852605318238401E-62</c:v>
                </c:pt>
                <c:pt idx="920">
                  <c:v>9.2911917645488477E-63</c:v>
                </c:pt>
                <c:pt idx="921">
                  <c:v>7.2825265091160504E-63</c:v>
                </c:pt>
                <c:pt idx="922">
                  <c:v>5.7074987494618252E-63</c:v>
                </c:pt>
                <c:pt idx="923">
                  <c:v>4.4726274700220561E-63</c:v>
                </c:pt>
                <c:pt idx="924">
                  <c:v>3.5045545963347089E-63</c:v>
                </c:pt>
                <c:pt idx="925">
                  <c:v>2.7457196085240716E-63</c:v>
                </c:pt>
                <c:pt idx="926">
                  <c:v>2.1509625175061569E-63</c:v>
                </c:pt>
                <c:pt idx="927">
                  <c:v>1.6848562449487742E-63</c:v>
                </c:pt>
                <c:pt idx="928">
                  <c:v>1.3196120231508695E-63</c:v>
                </c:pt>
                <c:pt idx="929">
                  <c:v>1.0334349093406647E-63</c:v>
                </c:pt>
                <c:pt idx="930">
                  <c:v>8.0923283110598522E-64</c:v>
                </c:pt>
                <c:pt idx="931">
                  <c:v>6.3360327308110491E-64</c:v>
                </c:pt>
                <c:pt idx="932">
                  <c:v>4.9603798144472167E-64</c:v>
                </c:pt>
                <c:pt idx="933">
                  <c:v>3.8829884787977887E-64</c:v>
                </c:pt>
                <c:pt idx="934">
                  <c:v>3.0392818233742073E-64</c:v>
                </c:pt>
                <c:pt idx="935">
                  <c:v>2.3786447945507435E-64</c:v>
                </c:pt>
                <c:pt idx="936">
                  <c:v>1.8614098709190526E-64</c:v>
                </c:pt>
                <c:pt idx="937">
                  <c:v>1.4564925916848073E-64</c:v>
                </c:pt>
                <c:pt idx="938">
                  <c:v>1.1395370349172062E-64</c:v>
                </c:pt>
                <c:pt idx="939">
                  <c:v>8.9146142339306036E-65</c:v>
                </c:pt>
                <c:pt idx="940">
                  <c:v>6.9731765233612638E-65</c:v>
                </c:pt>
                <c:pt idx="941">
                  <c:v>5.4539707884775547E-65</c:v>
                </c:pt>
                <c:pt idx="942">
                  <c:v>4.2652947449073642E-65</c:v>
                </c:pt>
                <c:pt idx="943">
                  <c:v>3.3353347484906775E-65</c:v>
                </c:pt>
                <c:pt idx="944">
                  <c:v>2.6078583442091559E-65</c:v>
                </c:pt>
                <c:pt idx="945">
                  <c:v>2.0388383953294076E-65</c:v>
                </c:pt>
                <c:pt idx="946">
                  <c:v>1.5938076061783046E-65</c:v>
                </c:pt>
                <c:pt idx="947">
                  <c:v>1.2457856380832214E-65</c:v>
                </c:pt>
                <c:pt idx="948">
                  <c:v>9.7365506148007393E-66</c:v>
                </c:pt>
                <c:pt idx="949">
                  <c:v>7.6088909688983614E-66</c:v>
                </c:pt>
                <c:pt idx="950">
                  <c:v>5.9455505093926444E-66</c:v>
                </c:pt>
                <c:pt idx="951">
                  <c:v>4.6453378955495703E-66</c:v>
                </c:pt>
                <c:pt idx="952">
                  <c:v>3.6290848144702169E-66</c:v>
                </c:pt>
                <c:pt idx="953">
                  <c:v>2.8348595448873571E-66</c:v>
                </c:pt>
                <c:pt idx="954">
                  <c:v>2.2142193488572684E-66</c:v>
                </c:pt>
                <c:pt idx="955">
                  <c:v>1.7292765447299738E-66</c:v>
                </c:pt>
                <c:pt idx="956">
                  <c:v>1.35040184205504E-66</c:v>
                </c:pt>
                <c:pt idx="957">
                  <c:v>1.0544267156192507E-66</c:v>
                </c:pt>
                <c:pt idx="958">
                  <c:v>8.2323653423694372E-67</c:v>
                </c:pt>
                <c:pt idx="959">
                  <c:v>6.4266962302488915E-67</c:v>
                </c:pt>
                <c:pt idx="960">
                  <c:v>5.0165582423011478E-67</c:v>
                </c:pt>
                <c:pt idx="961">
                  <c:v>3.9154252813691814E-67</c:v>
                </c:pt>
                <c:pt idx="962">
                  <c:v>3.055674324034425E-67</c:v>
                </c:pt>
                <c:pt idx="963">
                  <c:v>2.384461299438357E-67</c:v>
                </c:pt>
                <c:pt idx="964">
                  <c:v>1.8604955109695612E-67</c:v>
                </c:pt>
                <c:pt idx="965">
                  <c:v>1.4515170997217582E-67</c:v>
                </c:pt>
                <c:pt idx="966">
                  <c:v>1.1323245259469646E-67</c:v>
                </c:pt>
                <c:pt idx="967">
                  <c:v>8.8323230574116927E-68</c:v>
                </c:pt>
                <c:pt idx="968">
                  <c:v>6.8886528174796711E-68</c:v>
                </c:pt>
                <c:pt idx="969">
                  <c:v>5.3721609355030005E-68</c:v>
                </c:pt>
                <c:pt idx="970">
                  <c:v>4.1890847177985228E-68</c:v>
                </c:pt>
                <c:pt idx="971">
                  <c:v>3.2662147043351787E-68</c:v>
                </c:pt>
                <c:pt idx="972">
                  <c:v>2.5463952700291219E-68</c:v>
                </c:pt>
                <c:pt idx="973">
                  <c:v>1.9850088926469136E-68</c:v>
                </c:pt>
                <c:pt idx="974">
                  <c:v>1.5472293263712071E-68</c:v>
                </c:pt>
                <c:pt idx="975">
                  <c:v>1.2058757443844338E-68</c:v>
                </c:pt>
                <c:pt idx="976">
                  <c:v>9.3973654305040457E-69</c:v>
                </c:pt>
                <c:pt idx="977">
                  <c:v>7.3226015112639112E-69</c:v>
                </c:pt>
                <c:pt idx="978">
                  <c:v>5.7053259531282277E-69</c:v>
                </c:pt>
                <c:pt idx="979">
                  <c:v>4.4447909680879084E-69</c:v>
                </c:pt>
                <c:pt idx="980">
                  <c:v>3.4624067565483816E-69</c:v>
                </c:pt>
                <c:pt idx="981">
                  <c:v>2.6968745265157208E-69</c:v>
                </c:pt>
                <c:pt idx="982">
                  <c:v>2.1003871371935061E-69</c:v>
                </c:pt>
                <c:pt idx="983">
                  <c:v>1.6356634822422694E-69</c:v>
                </c:pt>
                <c:pt idx="984">
                  <c:v>1.2736338967082468E-69</c:v>
                </c:pt>
                <c:pt idx="985">
                  <c:v>9.9163386086450246E-70</c:v>
                </c:pt>
                <c:pt idx="986">
                  <c:v>7.7199452319564934E-70</c:v>
                </c:pt>
                <c:pt idx="987">
                  <c:v>6.0094298116763608E-70</c:v>
                </c:pt>
                <c:pt idx="988">
                  <c:v>4.6774433421402268E-70</c:v>
                </c:pt>
                <c:pt idx="989">
                  <c:v>3.6403242509117744E-70</c:v>
                </c:pt>
                <c:pt idx="990">
                  <c:v>2.8328782553580891E-70</c:v>
                </c:pt>
                <c:pt idx="991">
                  <c:v>2.2043071306539339E-70</c:v>
                </c:pt>
                <c:pt idx="992">
                  <c:v>1.715033851942458E-70</c:v>
                </c:pt>
                <c:pt idx="993">
                  <c:v>1.3342270096842746E-70</c:v>
                </c:pt>
                <c:pt idx="994">
                  <c:v>1.0378706804162532E-70</c:v>
                </c:pt>
                <c:pt idx="995">
                  <c:v>8.0725972593000917E-71</c:v>
                </c:pt>
                <c:pt idx="996">
                  <c:v>6.2782687127367034E-71</c:v>
                </c:pt>
                <c:pt idx="997">
                  <c:v>4.8822850024660292E-71</c:v>
                </c:pt>
                <c:pt idx="998">
                  <c:v>3.7963217506354536E-71</c:v>
                </c:pt>
                <c:pt idx="999">
                  <c:v>2.9516142574965834E-71</c:v>
                </c:pt>
                <c:pt idx="1000">
                  <c:v>2.2946313868404494E-71</c:v>
                </c:pt>
                <c:pt idx="1001">
                  <c:v>1.7837050707592751E-71</c:v>
                </c:pt>
                <c:pt idx="1002">
                  <c:v>1.3864046108519062E-71</c:v>
                </c:pt>
                <c:pt idx="1003">
                  <c:v>1.0774914036335361E-71</c:v>
                </c:pt>
                <c:pt idx="1004">
                  <c:v>8.3732594734797413E-72</c:v>
                </c:pt>
                <c:pt idx="1005">
                  <c:v>6.5062724179443558E-72</c:v>
                </c:pt>
                <c:pt idx="1006">
                  <c:v>5.0550672537947633E-72</c:v>
                </c:pt>
                <c:pt idx="1007">
                  <c:v>3.9271607269095501E-72</c:v>
                </c:pt>
                <c:pt idx="1008">
                  <c:v>3.0506156924754566E-72</c:v>
                </c:pt>
                <c:pt idx="1009">
                  <c:v>2.3694822086943331E-72</c:v>
                </c:pt>
                <c:pt idx="1010">
                  <c:v>1.8402489340010559E-72</c:v>
                </c:pt>
                <c:pt idx="1011">
                  <c:v>1.4290812139616082E-72</c:v>
                </c:pt>
                <c:pt idx="1012">
                  <c:v>1.1096716746939389E-72</c:v>
                </c:pt>
                <c:pt idx="1013">
                  <c:v>8.6156765739712973E-73</c:v>
                </c:pt>
                <c:pt idx="1014">
                  <c:v>6.6886983959760054E-73</c:v>
                </c:pt>
                <c:pt idx="1015">
                  <c:v>5.1921976931389596E-73</c:v>
                </c:pt>
                <c:pt idx="1016">
                  <c:v>4.0301225153291939E-73</c:v>
                </c:pt>
                <c:pt idx="1017">
                  <c:v>3.1278271276276626E-73</c:v>
                </c:pt>
                <c:pt idx="1018">
                  <c:v>2.4273071816359615E-73</c:v>
                </c:pt>
                <c:pt idx="1019">
                  <c:v>1.8834941992568532E-73</c:v>
                </c:pt>
                <c:pt idx="1020">
                  <c:v>1.4613741534716614E-73</c:v>
                </c:pt>
                <c:pt idx="1021">
                  <c:v>1.1337470943282015E-73</c:v>
                </c:pt>
                <c:pt idx="1022">
                  <c:v>8.7948537818225092E-74</c:v>
                </c:pt>
                <c:pt idx="1023">
                  <c:v>6.8217967007995224E-74</c:v>
                </c:pt>
                <c:pt idx="1024">
                  <c:v>5.2908649421304096E-74</c:v>
                </c:pt>
                <c:pt idx="1025">
                  <c:v>4.103102567261594E-74</c:v>
                </c:pt>
                <c:pt idx="1026">
                  <c:v>3.1816756699972608E-74</c:v>
                </c:pt>
                <c:pt idx="1027">
                  <c:v>2.4669327881001523E-74</c:v>
                </c:pt>
                <c:pt idx="1028">
                  <c:v>1.9125669427291573E-74</c:v>
                </c:pt>
                <c:pt idx="1029">
                  <c:v>1.4826339177825662E-74</c:v>
                </c:pt>
                <c:pt idx="1030">
                  <c:v>1.149235984769114E-74</c:v>
                </c:pt>
                <c:pt idx="1031">
                  <c:v>8.9072274142188878E-75</c:v>
                </c:pt>
                <c:pt idx="1032">
                  <c:v>6.902937561315178E-75</c:v>
                </c:pt>
                <c:pt idx="1033">
                  <c:v>5.3491339086627732E-75</c:v>
                </c:pt>
                <c:pt idx="1034">
                  <c:v>4.1446814343580546E-75</c:v>
                </c:pt>
                <c:pt idx="1035">
                  <c:v>3.2111237482921356E-75</c:v>
                </c:pt>
                <c:pt idx="1036">
                  <c:v>2.4876035643806912E-75</c:v>
                </c:pt>
                <c:pt idx="1037">
                  <c:v>1.9269195355461629E-75</c:v>
                </c:pt>
                <c:pt idx="1038">
                  <c:v>1.492465533343783E-75</c:v>
                </c:pt>
                <c:pt idx="1039">
                  <c:v>1.1558551235843024E-75</c:v>
                </c:pt>
                <c:pt idx="1040">
                  <c:v>8.9507802659920259E-76</c:v>
                </c:pt>
                <c:pt idx="1041">
                  <c:v>6.9306956825348153E-76</c:v>
                </c:pt>
                <c:pt idx="1042">
                  <c:v>5.3660071253993118E-76</c:v>
                </c:pt>
                <c:pt idx="1043">
                  <c:v>4.1541691908124654E-76</c:v>
                </c:pt>
                <c:pt idx="1044">
                  <c:v>3.2157011128644232E-76</c:v>
                </c:pt>
                <c:pt idx="1045">
                  <c:v>2.4890050106382007E-76</c:v>
                </c:pt>
                <c:pt idx="1046">
                  <c:v>1.9263469284403396E-76</c:v>
                </c:pt>
                <c:pt idx="1047">
                  <c:v>1.490740041826792E-76</c:v>
                </c:pt>
                <c:pt idx="1048">
                  <c:v>1.1535277500082346E-76</c:v>
                </c:pt>
                <c:pt idx="1049">
                  <c:v>8.925096759803873E-77</c:v>
                </c:pt>
                <c:pt idx="1050">
                  <c:v>6.9048876337662342E-77</c:v>
                </c:pt>
                <c:pt idx="1051">
                  <c:v>5.3414495745521515E-77</c:v>
                </c:pt>
                <c:pt idx="1052">
                  <c:v>4.1316214558688256E-77</c:v>
                </c:pt>
                <c:pt idx="1053">
                  <c:v>3.1955147621640557E-77</c:v>
                </c:pt>
                <c:pt idx="1054">
                  <c:v>2.4712693561865434E-77</c:v>
                </c:pt>
                <c:pt idx="1055">
                  <c:v>1.9109896290212421E-77</c:v>
                </c:pt>
                <c:pt idx="1056">
                  <c:v>1.477595655337943E-77</c:v>
                </c:pt>
                <c:pt idx="1057">
                  <c:v>1.1423835703688739E-77</c:v>
                </c:pt>
                <c:pt idx="1058">
                  <c:v>8.8313561201019056E-78</c:v>
                </c:pt>
                <c:pt idx="1059">
                  <c:v>6.826561261040838E-78</c:v>
                </c:pt>
                <c:pt idx="1060">
                  <c:v>5.2763763993881147E-78</c:v>
                </c:pt>
                <c:pt idx="1061">
                  <c:v>4.0778267251534741E-78</c:v>
                </c:pt>
                <c:pt idx="1062">
                  <c:v>3.1512367036293184E-78</c:v>
                </c:pt>
                <c:pt idx="1063">
                  <c:v>2.434964211997399E-78</c:v>
                </c:pt>
                <c:pt idx="1064">
                  <c:v>1.8813234760446223E-78</c:v>
                </c:pt>
                <c:pt idx="1065">
                  <c:v>1.453428731931838E-78</c:v>
                </c:pt>
                <c:pt idx="1066">
                  <c:v>1.1227509200975237E-78</c:v>
                </c:pt>
                <c:pt idx="1067">
                  <c:v>8.6722651546292625E-79</c:v>
                </c:pt>
                <c:pt idx="1068">
                  <c:v>6.6979386304156477E-79</c:v>
                </c:pt>
                <c:pt idx="1069">
                  <c:v>5.1726048844192234E-79</c:v>
                </c:pt>
                <c:pt idx="1070">
                  <c:v>3.9942662462667327E-79</c:v>
                </c:pt>
                <c:pt idx="1071">
                  <c:v>3.0840706324693945E-79</c:v>
                </c:pt>
                <c:pt idx="1072">
                  <c:v>2.3810650465860516E-79</c:v>
                </c:pt>
                <c:pt idx="1073">
                  <c:v>1.8381370099890888E-79</c:v>
                </c:pt>
                <c:pt idx="1074">
                  <c:v>1.4188752472964281E-79</c:v>
                </c:pt>
                <c:pt idx="1075">
                  <c:v>1.0951416491767172E-79</c:v>
                </c:pt>
                <c:pt idx="1076">
                  <c:v>8.4519353650478881E-80</c:v>
                </c:pt>
                <c:pt idx="1077">
                  <c:v>6.5223164115608813E-80</c:v>
                </c:pt>
                <c:pt idx="1078">
                  <c:v>5.0327739245249127E-80</c:v>
                </c:pt>
                <c:pt idx="1079">
                  <c:v>3.8830490791291524E-80</c:v>
                </c:pt>
                <c:pt idx="1080">
                  <c:v>2.9956996847004882E-80</c:v>
                </c:pt>
                <c:pt idx="1081">
                  <c:v>2.3109132398711414E-80</c:v>
                </c:pt>
                <c:pt idx="1082">
                  <c:v>1.7824978629713402E-80</c:v>
                </c:pt>
                <c:pt idx="1083">
                  <c:v>1.3747839132883737E-80</c:v>
                </c:pt>
                <c:pt idx="1084">
                  <c:v>1.0602296589578379E-80</c:v>
                </c:pt>
                <c:pt idx="1085">
                  <c:v>8.1757118509980266E-81</c:v>
                </c:pt>
                <c:pt idx="1086">
                  <c:v>6.3039296921638092E-81</c:v>
                </c:pt>
                <c:pt idx="1087">
                  <c:v>4.8602357804645607E-81</c:v>
                </c:pt>
                <c:pt idx="1088">
                  <c:v>3.7468261754278387E-81</c:v>
                </c:pt>
                <c:pt idx="1089">
                  <c:v>2.8882183233195091E-81</c:v>
                </c:pt>
                <c:pt idx="1090">
                  <c:v>2.2261621510163295E-81</c:v>
                </c:pt>
                <c:pt idx="1091">
                  <c:v>1.7157101047625026E-81</c:v>
                </c:pt>
                <c:pt idx="1092">
                  <c:v>1.3221824807756765E-81</c:v>
                </c:pt>
                <c:pt idx="1093">
                  <c:v>1.0188243090245542E-81</c:v>
                </c:pt>
                <c:pt idx="1094">
                  <c:v>7.8499636540766395E-82</c:v>
                </c:pt>
                <c:pt idx="1095">
                  <c:v>6.0477868486845507E-82</c:v>
                </c:pt>
                <c:pt idx="1096">
                  <c:v>4.6589261411074063E-82</c:v>
                </c:pt>
                <c:pt idx="1097">
                  <c:v>3.588688224409237E-82</c:v>
                </c:pt>
                <c:pt idx="1098">
                  <c:v>2.764052096627567E-82</c:v>
                </c:pt>
                <c:pt idx="1099">
                  <c:v>2.1287141418464576E-82</c:v>
                </c:pt>
                <c:pt idx="1100">
                  <c:v>1.6392648566577252E-82</c:v>
                </c:pt>
                <c:pt idx="1101">
                  <c:v>1.2622390416511154E-82</c:v>
                </c:pt>
                <c:pt idx="1102">
                  <c:v>9.718401174486678E-83</c:v>
                </c:pt>
                <c:pt idx="1103">
                  <c:v>7.4818466936540892E-83</c:v>
                </c:pt>
                <c:pt idx="1104">
                  <c:v>5.7594842027203985E-83</c:v>
                </c:pt>
                <c:pt idx="1105">
                  <c:v>4.4332193189459293E-83</c:v>
                </c:pt>
                <c:pt idx="1106">
                  <c:v>3.41205259882251E-83</c:v>
                </c:pt>
                <c:pt idx="1107">
                  <c:v>2.6258694324949169E-83</c:v>
                </c:pt>
                <c:pt idx="1108">
                  <c:v>2.0206518034917025E-83</c:v>
                </c:pt>
                <c:pt idx="1109">
                  <c:v>1.5547867041442491E-83</c:v>
                </c:pt>
                <c:pt idx="1110">
                  <c:v>1.1962203008044126E-83</c:v>
                </c:pt>
                <c:pt idx="1111">
                  <c:v>9.202642877925796E-84</c:v>
                </c:pt>
                <c:pt idx="1112">
                  <c:v>7.0790512152298954E-84</c:v>
                </c:pt>
                <c:pt idx="1113">
                  <c:v>5.4450097231454031E-84</c:v>
                </c:pt>
                <c:pt idx="1114">
                  <c:v>4.1877757667902263E-84</c:v>
                </c:pt>
                <c:pt idx="1115">
                  <c:v>3.2205449760959256E-84</c:v>
                </c:pt>
                <c:pt idx="1116">
                  <c:v>2.4764897894682718E-84</c:v>
                </c:pt>
                <c:pt idx="1117">
                  <c:v>1.9041667326062834E-84</c:v>
                </c:pt>
                <c:pt idx="1118">
                  <c:v>1.4639784980577763E-84</c:v>
                </c:pt>
                <c:pt idx="1119">
                  <c:v>1.1254488206943669E-84</c:v>
                </c:pt>
                <c:pt idx="1120">
                  <c:v>8.6512361040337911E-85</c:v>
                </c:pt>
                <c:pt idx="1121">
                  <c:v>6.6495457012677306E-85</c:v>
                </c:pt>
                <c:pt idx="1122">
                  <c:v>5.1105449949530951E-85</c:v>
                </c:pt>
                <c:pt idx="1123">
                  <c:v>3.927389025599367E-85</c:v>
                </c:pt>
                <c:pt idx="1124">
                  <c:v>3.0178811130786209E-85</c:v>
                </c:pt>
                <c:pt idx="1125">
                  <c:v>2.3187923827893443E-85</c:v>
                </c:pt>
                <c:pt idx="1126">
                  <c:v>1.781489102548419E-85</c:v>
                </c:pt>
                <c:pt idx="1127">
                  <c:v>1.368567039406743E-85</c:v>
                </c:pt>
                <c:pt idx="1128">
                  <c:v>1.0512611555203297E-85</c:v>
                </c:pt>
                <c:pt idx="1129">
                  <c:v>8.0745220971000393E-86</c:v>
                </c:pt>
                <c:pt idx="1130">
                  <c:v>6.2013285347507301E-86</c:v>
                </c:pt>
                <c:pt idx="1131">
                  <c:v>4.7622741096620295E-86</c:v>
                </c:pt>
                <c:pt idx="1132">
                  <c:v>3.6568387331384077E-86</c:v>
                </c:pt>
                <c:pt idx="1133">
                  <c:v>2.8077538488404375E-86</c:v>
                </c:pt>
                <c:pt idx="1134">
                  <c:v>2.1556293664852968E-86</c:v>
                </c:pt>
                <c:pt idx="1135">
                  <c:v>1.6548209956473393E-86</c:v>
                </c:pt>
                <c:pt idx="1136">
                  <c:v>1.2702519129088816E-86</c:v>
                </c:pt>
                <c:pt idx="1137">
                  <c:v>9.7496860327147944E-87</c:v>
                </c:pt>
                <c:pt idx="1138">
                  <c:v>7.4826145515959888E-87</c:v>
                </c:pt>
                <c:pt idx="1139">
                  <c:v>5.7421974527234412E-87</c:v>
                </c:pt>
                <c:pt idx="1140">
                  <c:v>4.4062071167973774E-87</c:v>
                </c:pt>
                <c:pt idx="1141">
                  <c:v>3.3807555029159155E-87</c:v>
                </c:pt>
                <c:pt idx="1142">
                  <c:v>2.5937297494242578E-87</c:v>
                </c:pt>
                <c:pt idx="1143">
                  <c:v>1.9897468220131391E-87</c:v>
                </c:pt>
                <c:pt idx="1144">
                  <c:v>1.5262760374592006E-87</c:v>
                </c:pt>
                <c:pt idx="1145">
                  <c:v>1.1706593943009401E-87</c:v>
                </c:pt>
                <c:pt idx="1146">
                  <c:v>8.9782203268442631E-88</c:v>
                </c:pt>
                <c:pt idx="1147">
                  <c:v>6.8851313744552569E-88</c:v>
                </c:pt>
                <c:pt idx="1148">
                  <c:v>5.2795451104475602E-88</c:v>
                </c:pt>
                <c:pt idx="1149">
                  <c:v>4.0480243139312928E-88</c:v>
                </c:pt>
                <c:pt idx="1150">
                  <c:v>3.1035024040057487E-88</c:v>
                </c:pt>
                <c:pt idx="1151">
                  <c:v>2.3791589551366092E-88</c:v>
                </c:pt>
                <c:pt idx="1152">
                  <c:v>1.8237162300642346E-88</c:v>
                </c:pt>
                <c:pt idx="1153">
                  <c:v>1.3978273424379351E-88</c:v>
                </c:pt>
                <c:pt idx="1154">
                  <c:v>1.0713029379048351E-88</c:v>
                </c:pt>
                <c:pt idx="1155">
                  <c:v>8.2098191288650289E-89</c:v>
                </c:pt>
                <c:pt idx="1156">
                  <c:v>6.2909675300565591E-89</c:v>
                </c:pt>
                <c:pt idx="1157">
                  <c:v>4.8201870469401319E-89</c:v>
                </c:pt>
                <c:pt idx="1158">
                  <c:v>3.6929460617127243E-89</c:v>
                </c:pt>
                <c:pt idx="1159">
                  <c:v>2.8290765265615322E-89</c:v>
                </c:pt>
                <c:pt idx="1160">
                  <c:v>2.1671008165906451E-89</c:v>
                </c:pt>
                <c:pt idx="1161">
                  <c:v>1.6598783407932127E-89</c:v>
                </c:pt>
                <c:pt idx="1162">
                  <c:v>1.2712651861896437E-89</c:v>
                </c:pt>
                <c:pt idx="1163">
                  <c:v>9.7355128751070861E-90</c:v>
                </c:pt>
                <c:pt idx="1164">
                  <c:v>7.4549431245969718E-90</c:v>
                </c:pt>
                <c:pt idx="1165">
                  <c:v>5.7081145874520619E-90</c:v>
                </c:pt>
                <c:pt idx="1166">
                  <c:v>4.370226157244175E-90</c:v>
                </c:pt>
                <c:pt idx="1167">
                  <c:v>3.3456311122726115E-90</c:v>
                </c:pt>
                <c:pt idx="1168">
                  <c:v>2.561032799647114E-90</c:v>
                </c:pt>
                <c:pt idx="1169">
                  <c:v>1.9602668832465687E-90</c:v>
                </c:pt>
                <c:pt idx="1170">
                  <c:v>1.5003005653322224E-90</c:v>
                </c:pt>
                <c:pt idx="1171">
                  <c:v>1.14816520584354E-90</c:v>
                </c:pt>
                <c:pt idx="1172">
                  <c:v>8.7860477885129645E-91</c:v>
                </c:pt>
                <c:pt idx="1173">
                  <c:v>6.7227326759061304E-91</c:v>
                </c:pt>
                <c:pt idx="1174">
                  <c:v>5.1435297537687189E-91</c:v>
                </c:pt>
                <c:pt idx="1175">
                  <c:v>3.9349555879466304E-91</c:v>
                </c:pt>
                <c:pt idx="1176">
                  <c:v>3.0101047511635285E-91</c:v>
                </c:pt>
                <c:pt idx="1177">
                  <c:v>2.3024309268829502E-91</c:v>
                </c:pt>
                <c:pt idx="1178">
                  <c:v>1.7609818062092334E-91</c:v>
                </c:pt>
                <c:pt idx="1179">
                  <c:v>1.3467482403986024E-91</c:v>
                </c:pt>
                <c:pt idx="1180">
                  <c:v>1.0298673372196978E-91</c:v>
                </c:pt>
                <c:pt idx="1181">
                  <c:v>7.8747994642966371E-92</c:v>
                </c:pt>
                <c:pt idx="1182">
                  <c:v>6.020895692637036E-92</c:v>
                </c:pt>
                <c:pt idx="1183">
                  <c:v>4.6030544949156838E-92</c:v>
                </c:pt>
                <c:pt idx="1184">
                  <c:v>3.5187999160078237E-92</c:v>
                </c:pt>
                <c:pt idx="1185">
                  <c:v>2.6897164778374189E-92</c:v>
                </c:pt>
                <c:pt idx="1186">
                  <c:v>2.0558050998675198E-92</c:v>
                </c:pt>
                <c:pt idx="1187">
                  <c:v>1.5711617950931952E-92</c:v>
                </c:pt>
                <c:pt idx="1188">
                  <c:v>1.2006694133246973E-92</c:v>
                </c:pt>
                <c:pt idx="1189">
                  <c:v>9.1746515956525747E-93</c:v>
                </c:pt>
                <c:pt idx="1190">
                  <c:v>7.0100213709927021E-93</c:v>
                </c:pt>
                <c:pt idx="1191">
                  <c:v>5.3556570663990246E-93</c:v>
                </c:pt>
                <c:pt idx="1192">
                  <c:v>4.0913804622793864E-93</c:v>
                </c:pt>
                <c:pt idx="1193">
                  <c:v>3.1252926579062434E-93</c:v>
                </c:pt>
                <c:pt idx="1194">
                  <c:v>2.3871255711615059E-93</c:v>
                </c:pt>
                <c:pt idx="1195">
                  <c:v>1.8231551021327064E-93</c:v>
                </c:pt>
                <c:pt idx="1196">
                  <c:v>1.3923094739908161E-93</c:v>
                </c:pt>
                <c:pt idx="1197">
                  <c:v>1.0631921921684642E-93</c:v>
                </c:pt>
                <c:pt idx="1198">
                  <c:v>8.1180486209780544E-94</c:v>
                </c:pt>
                <c:pt idx="1199">
                  <c:v>6.1980548727938252E-94</c:v>
                </c:pt>
                <c:pt idx="1200">
                  <c:v>4.7317644254210598E-94</c:v>
                </c:pt>
                <c:pt idx="1201">
                  <c:v>3.6120584710941428E-94</c:v>
                </c:pt>
                <c:pt idx="1202">
                  <c:v>2.7570866675929547E-94</c:v>
                </c:pt>
                <c:pt idx="1203">
                  <c:v>2.1043117646754078E-94</c:v>
                </c:pt>
                <c:pt idx="1204">
                  <c:v>1.6059565719610917E-94</c:v>
                </c:pt>
                <c:pt idx="1205">
                  <c:v>1.2255233466620023E-94</c:v>
                </c:pt>
                <c:pt idx="1206">
                  <c:v>9.3513322879989675E-95</c:v>
                </c:pt>
                <c:pt idx="1207">
                  <c:v>7.1349268902782557E-95</c:v>
                </c:pt>
                <c:pt idx="1208">
                  <c:v>5.4433935289679172E-95</c:v>
                </c:pt>
                <c:pt idx="1209">
                  <c:v>4.1525429668848203E-95</c:v>
                </c:pt>
                <c:pt idx="1210">
                  <c:v>3.1675447806542495E-95</c:v>
                </c:pt>
                <c:pt idx="1211">
                  <c:v>2.415992866710864E-95</c:v>
                </c:pt>
                <c:pt idx="1212">
                  <c:v>1.8426074263619647E-95</c:v>
                </c:pt>
                <c:pt idx="1213">
                  <c:v>1.4051875757521595E-95</c:v>
                </c:pt>
                <c:pt idx="1214">
                  <c:v>1.0715196237963775E-95</c:v>
                </c:pt>
                <c:pt idx="1215">
                  <c:v>8.1701556444152401E-96</c:v>
                </c:pt>
                <c:pt idx="1216">
                  <c:v>6.2290946984219215E-96</c:v>
                </c:pt>
                <c:pt idx="1217">
                  <c:v>4.7488009705229577E-96</c:v>
                </c:pt>
                <c:pt idx="1218">
                  <c:v>3.6199907704965101E-96</c:v>
                </c:pt>
                <c:pt idx="1219">
                  <c:v>2.7592779353383211E-96</c:v>
                </c:pt>
                <c:pt idx="1220">
                  <c:v>2.1030420265002995E-96</c:v>
                </c:pt>
                <c:pt idx="1221">
                  <c:v>1.602747110594697E-96</c:v>
                </c:pt>
                <c:pt idx="1222">
                  <c:v>1.2213682613366811E-96</c:v>
                </c:pt>
                <c:pt idx="1223">
                  <c:v>9.3066388909197437E-97</c:v>
                </c:pt>
                <c:pt idx="1224">
                  <c:v>7.0909386868889187E-97</c:v>
                </c:pt>
                <c:pt idx="1225">
                  <c:v>5.4023069975324653E-97</c:v>
                </c:pt>
                <c:pt idx="1226">
                  <c:v>4.1154703961847607E-97</c:v>
                </c:pt>
                <c:pt idx="1227">
                  <c:v>3.134905286164873E-97</c:v>
                </c:pt>
                <c:pt idx="1228">
                  <c:v>2.3877789284224479E-97</c:v>
                </c:pt>
                <c:pt idx="1229">
                  <c:v>1.8185639769116765E-97</c:v>
                </c:pt>
                <c:pt idx="1230">
                  <c:v>1.3849301150125613E-97</c:v>
                </c:pt>
                <c:pt idx="1231">
                  <c:v>1.0546102027472783E-97</c:v>
                </c:pt>
                <c:pt idx="1232">
                  <c:v>8.0300997701535767E-98</c:v>
                </c:pt>
                <c:pt idx="1233">
                  <c:v>6.1138503662983758E-98</c:v>
                </c:pt>
                <c:pt idx="1234">
                  <c:v>4.6545059452032702E-98</c:v>
                </c:pt>
                <c:pt idx="1235">
                  <c:v>3.5432134963579419E-98</c:v>
                </c:pt>
                <c:pt idx="1236">
                  <c:v>2.6970315703158295E-98</c:v>
                </c:pt>
                <c:pt idx="1237">
                  <c:v>2.0527674064624874E-98</c:v>
                </c:pt>
                <c:pt idx="1238">
                  <c:v>1.5622786203736855E-98</c:v>
                </c:pt>
                <c:pt idx="1239">
                  <c:v>1.1888917040344855E-98</c:v>
                </c:pt>
                <c:pt idx="1240">
                  <c:v>9.0467209125839136E-99</c:v>
                </c:pt>
                <c:pt idx="1241">
                  <c:v>6.883434844685375E-99</c:v>
                </c:pt>
                <c:pt idx="1242">
                  <c:v>5.2370215892315968E-99</c:v>
                </c:pt>
                <c:pt idx="1243">
                  <c:v>3.9840859185058142E-99</c:v>
                </c:pt>
                <c:pt idx="1244">
                  <c:v>3.0306670543532094E-99</c:v>
                </c:pt>
                <c:pt idx="1245">
                  <c:v>2.3052232385947607E-99</c:v>
                </c:pt>
                <c:pt idx="1246">
                  <c:v>1.7532869758878048E-99</c:v>
                </c:pt>
                <c:pt idx="1247">
                  <c:v>1.3333934236045131E-99</c:v>
                </c:pt>
                <c:pt idx="1248">
                  <c:v>1.0139789122618988E-99</c:v>
                </c:pt>
                <c:pt idx="1249">
                  <c:v>7.7101863912578532E-100</c:v>
                </c:pt>
                <c:pt idx="1250">
                  <c:v>5.8622751513557093E-100</c:v>
                </c:pt>
                <c:pt idx="1251">
                  <c:v>4.456900259149633E-100</c:v>
                </c:pt>
                <c:pt idx="1252">
                  <c:v>3.38816891955125E-100</c:v>
                </c:pt>
                <c:pt idx="1253">
                  <c:v>2.5755064596890653E-100</c:v>
                </c:pt>
                <c:pt idx="1254">
                  <c:v>1.9576079059222788E-100</c:v>
                </c:pt>
                <c:pt idx="1255">
                  <c:v>1.4878333253085135E-100</c:v>
                </c:pt>
                <c:pt idx="1256">
                  <c:v>1.130702587953281E-100</c:v>
                </c:pt>
                <c:pt idx="1257">
                  <c:v>8.592272658073784E-101</c:v>
                </c:pt>
                <c:pt idx="1258">
                  <c:v>6.5287990376173681E-101</c:v>
                </c:pt>
                <c:pt idx="1259">
                  <c:v>4.9604852874660931E-101</c:v>
                </c:pt>
                <c:pt idx="1260">
                  <c:v>3.7686054544433219E-101</c:v>
                </c:pt>
                <c:pt idx="1261">
                  <c:v>2.862878041167304E-101</c:v>
                </c:pt>
                <c:pt idx="1262">
                  <c:v>2.1746567550214349E-101</c:v>
                </c:pt>
                <c:pt idx="1263">
                  <c:v>1.6517499860240941E-101</c:v>
                </c:pt>
                <c:pt idx="1264">
                  <c:v>1.2544797498395638E-101</c:v>
                </c:pt>
                <c:pt idx="1265">
                  <c:v>9.5268378932808207E-102</c:v>
                </c:pt>
                <c:pt idx="1266">
                  <c:v>7.2343530508874361E-102</c:v>
                </c:pt>
                <c:pt idx="1267">
                  <c:v>5.4930867032687015E-102</c:v>
                </c:pt>
                <c:pt idx="1268">
                  <c:v>4.1706050634629373E-102</c:v>
                </c:pt>
                <c:pt idx="1269">
                  <c:v>3.1662672047661298E-102</c:v>
                </c:pt>
                <c:pt idx="1270">
                  <c:v>2.4035987544093343E-102</c:v>
                </c:pt>
                <c:pt idx="1271">
                  <c:v>1.8244934802091399E-102</c:v>
                </c:pt>
                <c:pt idx="1272">
                  <c:v>1.3848050090941625E-102</c:v>
                </c:pt>
                <c:pt idx="1273">
                  <c:v>1.0509956706046757E-102</c:v>
                </c:pt>
                <c:pt idx="1274">
                  <c:v>7.9758916591074387E-103</c:v>
                </c:pt>
                <c:pt idx="1275">
                  <c:v>6.0523440733793525E-103</c:v>
                </c:pt>
                <c:pt idx="1276">
                  <c:v>4.5923401028369277E-103</c:v>
                </c:pt>
                <c:pt idx="1277">
                  <c:v>3.4842601641724792E-103</c:v>
                </c:pt>
                <c:pt idx="1278">
                  <c:v>2.6433412374066109E-103</c:v>
                </c:pt>
                <c:pt idx="1279">
                  <c:v>2.0052200436754602E-103</c:v>
                </c:pt>
                <c:pt idx="1280">
                  <c:v>1.521027336774957E-103</c:v>
                </c:pt>
                <c:pt idx="1281">
                  <c:v>1.1536609828022139E-103</c:v>
                </c:pt>
                <c:pt idx="1282">
                  <c:v>8.7495480293791355E-104</c:v>
                </c:pt>
                <c:pt idx="1283">
                  <c:v>6.6352805392822754E-104</c:v>
                </c:pt>
                <c:pt idx="1284">
                  <c:v>5.0315204391573333E-104</c:v>
                </c:pt>
                <c:pt idx="1285">
                  <c:v>3.8150962641542972E-104</c:v>
                </c:pt>
                <c:pt idx="1286">
                  <c:v>2.8925314800142463E-104</c:v>
                </c:pt>
                <c:pt idx="1287">
                  <c:v>2.1928910124166534E-104</c:v>
                </c:pt>
              </c:numCache>
            </c:numRef>
          </c:yVal>
          <c:smooth val="1"/>
          <c:extLst>
            <c:ext xmlns:c16="http://schemas.microsoft.com/office/drawing/2014/chart" uri="{C3380CC4-5D6E-409C-BE32-E72D297353CC}">
              <c16:uniqueId val="{00000002-14F7-432D-A55C-ED434679FE1D}"/>
            </c:ext>
          </c:extLst>
        </c:ser>
        <c:ser>
          <c:idx val="2"/>
          <c:order val="2"/>
          <c:tx>
            <c:strRef>
              <c:f>helper!$AD$2</c:f>
              <c:strCache>
                <c:ptCount val="1"/>
                <c:pt idx="0">
                  <c:v>Poisson</c:v>
                </c:pt>
              </c:strCache>
            </c:strRef>
          </c:tx>
          <c:spPr>
            <a:ln w="19050" cap="rnd">
              <a:solidFill>
                <a:schemeClr val="accent1"/>
              </a:solidFill>
              <a:round/>
            </a:ln>
            <a:effectLst/>
          </c:spPr>
          <c:marker>
            <c:symbol val="none"/>
          </c:marker>
          <c:xVal>
            <c:numRef>
              <c:f>helper!$AC$3:$AC$301</c:f>
              <c:numCache>
                <c:formatCode>General</c:formatCode>
                <c:ptCount val="299"/>
                <c:pt idx="0">
                  <c:v>-0.5</c:v>
                </c:pt>
                <c:pt idx="1">
                  <c:v>-0.5</c:v>
                </c:pt>
                <c:pt idx="2">
                  <c:v>0.5</c:v>
                </c:pt>
                <c:pt idx="3">
                  <c:v>0.5</c:v>
                </c:pt>
                <c:pt idx="4">
                  <c:v>0.5</c:v>
                </c:pt>
                <c:pt idx="5">
                  <c:v>1.5</c:v>
                </c:pt>
                <c:pt idx="6">
                  <c:v>1.5</c:v>
                </c:pt>
                <c:pt idx="7">
                  <c:v>1.5</c:v>
                </c:pt>
                <c:pt idx="8">
                  <c:v>2.5</c:v>
                </c:pt>
                <c:pt idx="9">
                  <c:v>2.5</c:v>
                </c:pt>
                <c:pt idx="10">
                  <c:v>2.5</c:v>
                </c:pt>
                <c:pt idx="11">
                  <c:v>3.5</c:v>
                </c:pt>
                <c:pt idx="12">
                  <c:v>3.5</c:v>
                </c:pt>
                <c:pt idx="13">
                  <c:v>3.5</c:v>
                </c:pt>
                <c:pt idx="14">
                  <c:v>4.5</c:v>
                </c:pt>
                <c:pt idx="15">
                  <c:v>4.5</c:v>
                </c:pt>
                <c:pt idx="16">
                  <c:v>4.5</c:v>
                </c:pt>
                <c:pt idx="17">
                  <c:v>5.5</c:v>
                </c:pt>
                <c:pt idx="18">
                  <c:v>5.5</c:v>
                </c:pt>
                <c:pt idx="19">
                  <c:v>5.5</c:v>
                </c:pt>
                <c:pt idx="20">
                  <c:v>6.5</c:v>
                </c:pt>
                <c:pt idx="21">
                  <c:v>6.5</c:v>
                </c:pt>
                <c:pt idx="22">
                  <c:v>6.5</c:v>
                </c:pt>
                <c:pt idx="23">
                  <c:v>7.5</c:v>
                </c:pt>
                <c:pt idx="24">
                  <c:v>7.5</c:v>
                </c:pt>
                <c:pt idx="25">
                  <c:v>7.5</c:v>
                </c:pt>
                <c:pt idx="26">
                  <c:v>8.5</c:v>
                </c:pt>
                <c:pt idx="27">
                  <c:v>8.5</c:v>
                </c:pt>
                <c:pt idx="28">
                  <c:v>8.5</c:v>
                </c:pt>
                <c:pt idx="29">
                  <c:v>9.5</c:v>
                </c:pt>
                <c:pt idx="30">
                  <c:v>9.5</c:v>
                </c:pt>
                <c:pt idx="31">
                  <c:v>9.5</c:v>
                </c:pt>
                <c:pt idx="32">
                  <c:v>10.5</c:v>
                </c:pt>
                <c:pt idx="33">
                  <c:v>10.5</c:v>
                </c:pt>
                <c:pt idx="34">
                  <c:v>10.5</c:v>
                </c:pt>
                <c:pt idx="35">
                  <c:v>11.5</c:v>
                </c:pt>
                <c:pt idx="36">
                  <c:v>11.5</c:v>
                </c:pt>
                <c:pt idx="37">
                  <c:v>11.5</c:v>
                </c:pt>
                <c:pt idx="38">
                  <c:v>12.5</c:v>
                </c:pt>
                <c:pt idx="39">
                  <c:v>12.5</c:v>
                </c:pt>
                <c:pt idx="40">
                  <c:v>12.5</c:v>
                </c:pt>
                <c:pt idx="41">
                  <c:v>13.5</c:v>
                </c:pt>
                <c:pt idx="42">
                  <c:v>13.5</c:v>
                </c:pt>
                <c:pt idx="43">
                  <c:v>13.5</c:v>
                </c:pt>
                <c:pt idx="44">
                  <c:v>14.5</c:v>
                </c:pt>
                <c:pt idx="45">
                  <c:v>14.5</c:v>
                </c:pt>
                <c:pt idx="46">
                  <c:v>14.5</c:v>
                </c:pt>
                <c:pt idx="47">
                  <c:v>15.5</c:v>
                </c:pt>
                <c:pt idx="48">
                  <c:v>15.5</c:v>
                </c:pt>
                <c:pt idx="49">
                  <c:v>15.5</c:v>
                </c:pt>
                <c:pt idx="50">
                  <c:v>16.5</c:v>
                </c:pt>
                <c:pt idx="51">
                  <c:v>16.5</c:v>
                </c:pt>
                <c:pt idx="52">
                  <c:v>16.5</c:v>
                </c:pt>
                <c:pt idx="53">
                  <c:v>17.5</c:v>
                </c:pt>
                <c:pt idx="54">
                  <c:v>17.5</c:v>
                </c:pt>
                <c:pt idx="55">
                  <c:v>17.5</c:v>
                </c:pt>
                <c:pt idx="56">
                  <c:v>18.5</c:v>
                </c:pt>
                <c:pt idx="57">
                  <c:v>18.5</c:v>
                </c:pt>
                <c:pt idx="58">
                  <c:v>18.5</c:v>
                </c:pt>
                <c:pt idx="59">
                  <c:v>19.5</c:v>
                </c:pt>
                <c:pt idx="60">
                  <c:v>19.5</c:v>
                </c:pt>
                <c:pt idx="61">
                  <c:v>19.5</c:v>
                </c:pt>
                <c:pt idx="62">
                  <c:v>20.5</c:v>
                </c:pt>
                <c:pt idx="63">
                  <c:v>20.5</c:v>
                </c:pt>
                <c:pt idx="64">
                  <c:v>20.5</c:v>
                </c:pt>
                <c:pt idx="65">
                  <c:v>21.5</c:v>
                </c:pt>
                <c:pt idx="66">
                  <c:v>21.5</c:v>
                </c:pt>
                <c:pt idx="67">
                  <c:v>21.5</c:v>
                </c:pt>
                <c:pt idx="68">
                  <c:v>22.5</c:v>
                </c:pt>
                <c:pt idx="69">
                  <c:v>22.5</c:v>
                </c:pt>
                <c:pt idx="70">
                  <c:v>22.5</c:v>
                </c:pt>
                <c:pt idx="71">
                  <c:v>23.5</c:v>
                </c:pt>
                <c:pt idx="72">
                  <c:v>23.5</c:v>
                </c:pt>
                <c:pt idx="73">
                  <c:v>23.5</c:v>
                </c:pt>
                <c:pt idx="74">
                  <c:v>24.5</c:v>
                </c:pt>
                <c:pt idx="75">
                  <c:v>24.5</c:v>
                </c:pt>
                <c:pt idx="76">
                  <c:v>24.5</c:v>
                </c:pt>
                <c:pt idx="77">
                  <c:v>25.5</c:v>
                </c:pt>
                <c:pt idx="78">
                  <c:v>25.5</c:v>
                </c:pt>
                <c:pt idx="79">
                  <c:v>25.5</c:v>
                </c:pt>
                <c:pt idx="80">
                  <c:v>26.5</c:v>
                </c:pt>
                <c:pt idx="81">
                  <c:v>26.5</c:v>
                </c:pt>
                <c:pt idx="82">
                  <c:v>26.5</c:v>
                </c:pt>
                <c:pt idx="83">
                  <c:v>27.5</c:v>
                </c:pt>
                <c:pt idx="84">
                  <c:v>27.5</c:v>
                </c:pt>
                <c:pt idx="85">
                  <c:v>27.5</c:v>
                </c:pt>
                <c:pt idx="86">
                  <c:v>28.5</c:v>
                </c:pt>
                <c:pt idx="87">
                  <c:v>28.5</c:v>
                </c:pt>
                <c:pt idx="88">
                  <c:v>28.5</c:v>
                </c:pt>
                <c:pt idx="89">
                  <c:v>29.5</c:v>
                </c:pt>
                <c:pt idx="90">
                  <c:v>29.5</c:v>
                </c:pt>
                <c:pt idx="91">
                  <c:v>29.5</c:v>
                </c:pt>
                <c:pt idx="92">
                  <c:v>30.5</c:v>
                </c:pt>
                <c:pt idx="93">
                  <c:v>30.5</c:v>
                </c:pt>
                <c:pt idx="94">
                  <c:v>30.5</c:v>
                </c:pt>
                <c:pt idx="95">
                  <c:v>31.5</c:v>
                </c:pt>
                <c:pt idx="96">
                  <c:v>31.5</c:v>
                </c:pt>
                <c:pt idx="97">
                  <c:v>31.5</c:v>
                </c:pt>
                <c:pt idx="98">
                  <c:v>32.5</c:v>
                </c:pt>
                <c:pt idx="99">
                  <c:v>32.5</c:v>
                </c:pt>
                <c:pt idx="100">
                  <c:v>32.5</c:v>
                </c:pt>
                <c:pt idx="101">
                  <c:v>33.5</c:v>
                </c:pt>
                <c:pt idx="102">
                  <c:v>33.5</c:v>
                </c:pt>
                <c:pt idx="103">
                  <c:v>33.5</c:v>
                </c:pt>
                <c:pt idx="104">
                  <c:v>34.5</c:v>
                </c:pt>
                <c:pt idx="105">
                  <c:v>34.5</c:v>
                </c:pt>
                <c:pt idx="106">
                  <c:v>34.5</c:v>
                </c:pt>
                <c:pt idx="107">
                  <c:v>35.5</c:v>
                </c:pt>
                <c:pt idx="108">
                  <c:v>35.5</c:v>
                </c:pt>
                <c:pt idx="109">
                  <c:v>35.5</c:v>
                </c:pt>
                <c:pt idx="110">
                  <c:v>36.5</c:v>
                </c:pt>
                <c:pt idx="111">
                  <c:v>36.5</c:v>
                </c:pt>
                <c:pt idx="112">
                  <c:v>36.5</c:v>
                </c:pt>
                <c:pt idx="113">
                  <c:v>37.5</c:v>
                </c:pt>
                <c:pt idx="114">
                  <c:v>37.5</c:v>
                </c:pt>
                <c:pt idx="115">
                  <c:v>37.5</c:v>
                </c:pt>
                <c:pt idx="116">
                  <c:v>38.5</c:v>
                </c:pt>
                <c:pt idx="117">
                  <c:v>38.5</c:v>
                </c:pt>
                <c:pt idx="118">
                  <c:v>38.5</c:v>
                </c:pt>
                <c:pt idx="119">
                  <c:v>39.5</c:v>
                </c:pt>
                <c:pt idx="120">
                  <c:v>39.5</c:v>
                </c:pt>
                <c:pt idx="121">
                  <c:v>39.5</c:v>
                </c:pt>
                <c:pt idx="122">
                  <c:v>40.5</c:v>
                </c:pt>
                <c:pt idx="123">
                  <c:v>40.5</c:v>
                </c:pt>
                <c:pt idx="124">
                  <c:v>40.5</c:v>
                </c:pt>
                <c:pt idx="125">
                  <c:v>41.5</c:v>
                </c:pt>
                <c:pt idx="126">
                  <c:v>41.5</c:v>
                </c:pt>
                <c:pt idx="127">
                  <c:v>41.5</c:v>
                </c:pt>
                <c:pt idx="128">
                  <c:v>42.5</c:v>
                </c:pt>
                <c:pt idx="129">
                  <c:v>42.5</c:v>
                </c:pt>
                <c:pt idx="130">
                  <c:v>42.5</c:v>
                </c:pt>
                <c:pt idx="131">
                  <c:v>43.5</c:v>
                </c:pt>
                <c:pt idx="132">
                  <c:v>43.5</c:v>
                </c:pt>
                <c:pt idx="133">
                  <c:v>43.5</c:v>
                </c:pt>
                <c:pt idx="134">
                  <c:v>44.5</c:v>
                </c:pt>
                <c:pt idx="135">
                  <c:v>44.5</c:v>
                </c:pt>
                <c:pt idx="136">
                  <c:v>44.5</c:v>
                </c:pt>
                <c:pt idx="137">
                  <c:v>45.5</c:v>
                </c:pt>
                <c:pt idx="138">
                  <c:v>45.5</c:v>
                </c:pt>
                <c:pt idx="139">
                  <c:v>45.5</c:v>
                </c:pt>
                <c:pt idx="140">
                  <c:v>46.5</c:v>
                </c:pt>
                <c:pt idx="141">
                  <c:v>46.5</c:v>
                </c:pt>
                <c:pt idx="142">
                  <c:v>46.5</c:v>
                </c:pt>
                <c:pt idx="143">
                  <c:v>47.5</c:v>
                </c:pt>
                <c:pt idx="144">
                  <c:v>47.5</c:v>
                </c:pt>
                <c:pt idx="145">
                  <c:v>47.5</c:v>
                </c:pt>
                <c:pt idx="146">
                  <c:v>48.5</c:v>
                </c:pt>
                <c:pt idx="147">
                  <c:v>48.5</c:v>
                </c:pt>
                <c:pt idx="148">
                  <c:v>48.5</c:v>
                </c:pt>
                <c:pt idx="149">
                  <c:v>49.5</c:v>
                </c:pt>
                <c:pt idx="150">
                  <c:v>49.5</c:v>
                </c:pt>
                <c:pt idx="151">
                  <c:v>49.5</c:v>
                </c:pt>
                <c:pt idx="152">
                  <c:v>50.5</c:v>
                </c:pt>
                <c:pt idx="153">
                  <c:v>50.5</c:v>
                </c:pt>
                <c:pt idx="154">
                  <c:v>50.5</c:v>
                </c:pt>
                <c:pt idx="155">
                  <c:v>51.5</c:v>
                </c:pt>
                <c:pt idx="156">
                  <c:v>51.5</c:v>
                </c:pt>
                <c:pt idx="157">
                  <c:v>51.5</c:v>
                </c:pt>
                <c:pt idx="158">
                  <c:v>52.5</c:v>
                </c:pt>
                <c:pt idx="159">
                  <c:v>52.5</c:v>
                </c:pt>
                <c:pt idx="160">
                  <c:v>52.5</c:v>
                </c:pt>
                <c:pt idx="161">
                  <c:v>53.5</c:v>
                </c:pt>
                <c:pt idx="162">
                  <c:v>53.5</c:v>
                </c:pt>
                <c:pt idx="163">
                  <c:v>53.5</c:v>
                </c:pt>
                <c:pt idx="164">
                  <c:v>54.5</c:v>
                </c:pt>
                <c:pt idx="165">
                  <c:v>54.5</c:v>
                </c:pt>
                <c:pt idx="166">
                  <c:v>54.5</c:v>
                </c:pt>
                <c:pt idx="167">
                  <c:v>55.5</c:v>
                </c:pt>
                <c:pt idx="168">
                  <c:v>55.5</c:v>
                </c:pt>
                <c:pt idx="169">
                  <c:v>55.5</c:v>
                </c:pt>
                <c:pt idx="170">
                  <c:v>56.5</c:v>
                </c:pt>
                <c:pt idx="171">
                  <c:v>56.5</c:v>
                </c:pt>
                <c:pt idx="172">
                  <c:v>56.5</c:v>
                </c:pt>
                <c:pt idx="173">
                  <c:v>57.5</c:v>
                </c:pt>
                <c:pt idx="174">
                  <c:v>57.5</c:v>
                </c:pt>
                <c:pt idx="175">
                  <c:v>57.5</c:v>
                </c:pt>
                <c:pt idx="176">
                  <c:v>58.5</c:v>
                </c:pt>
                <c:pt idx="177">
                  <c:v>58.5</c:v>
                </c:pt>
                <c:pt idx="178">
                  <c:v>58.5</c:v>
                </c:pt>
                <c:pt idx="179">
                  <c:v>59.5</c:v>
                </c:pt>
                <c:pt idx="180">
                  <c:v>59.5</c:v>
                </c:pt>
                <c:pt idx="181">
                  <c:v>59.5</c:v>
                </c:pt>
                <c:pt idx="182">
                  <c:v>60.5</c:v>
                </c:pt>
                <c:pt idx="183">
                  <c:v>60.5</c:v>
                </c:pt>
                <c:pt idx="184">
                  <c:v>60.5</c:v>
                </c:pt>
                <c:pt idx="185">
                  <c:v>61.5</c:v>
                </c:pt>
                <c:pt idx="186">
                  <c:v>61.5</c:v>
                </c:pt>
                <c:pt idx="187">
                  <c:v>61.5</c:v>
                </c:pt>
                <c:pt idx="188">
                  <c:v>62.5</c:v>
                </c:pt>
                <c:pt idx="189">
                  <c:v>62.5</c:v>
                </c:pt>
                <c:pt idx="190">
                  <c:v>62.5</c:v>
                </c:pt>
                <c:pt idx="191">
                  <c:v>63.5</c:v>
                </c:pt>
                <c:pt idx="192">
                  <c:v>63.5</c:v>
                </c:pt>
                <c:pt idx="193">
                  <c:v>63.5</c:v>
                </c:pt>
                <c:pt idx="194">
                  <c:v>64.5</c:v>
                </c:pt>
                <c:pt idx="195">
                  <c:v>64.5</c:v>
                </c:pt>
                <c:pt idx="196">
                  <c:v>64.5</c:v>
                </c:pt>
                <c:pt idx="197">
                  <c:v>65.5</c:v>
                </c:pt>
                <c:pt idx="198">
                  <c:v>65.5</c:v>
                </c:pt>
                <c:pt idx="199">
                  <c:v>65.5</c:v>
                </c:pt>
                <c:pt idx="200">
                  <c:v>66.5</c:v>
                </c:pt>
                <c:pt idx="201">
                  <c:v>66.5</c:v>
                </c:pt>
                <c:pt idx="202">
                  <c:v>66.5</c:v>
                </c:pt>
                <c:pt idx="203">
                  <c:v>67.5</c:v>
                </c:pt>
                <c:pt idx="204">
                  <c:v>67.5</c:v>
                </c:pt>
                <c:pt idx="205">
                  <c:v>67.5</c:v>
                </c:pt>
                <c:pt idx="206">
                  <c:v>68.5</c:v>
                </c:pt>
                <c:pt idx="207">
                  <c:v>68.5</c:v>
                </c:pt>
                <c:pt idx="208">
                  <c:v>68.5</c:v>
                </c:pt>
                <c:pt idx="209">
                  <c:v>69.5</c:v>
                </c:pt>
                <c:pt idx="210">
                  <c:v>69.5</c:v>
                </c:pt>
                <c:pt idx="211">
                  <c:v>69.5</c:v>
                </c:pt>
                <c:pt idx="212">
                  <c:v>70.5</c:v>
                </c:pt>
                <c:pt idx="213">
                  <c:v>70.5</c:v>
                </c:pt>
                <c:pt idx="214">
                  <c:v>70.5</c:v>
                </c:pt>
                <c:pt idx="215">
                  <c:v>71.5</c:v>
                </c:pt>
                <c:pt idx="216">
                  <c:v>71.5</c:v>
                </c:pt>
                <c:pt idx="217">
                  <c:v>71.5</c:v>
                </c:pt>
                <c:pt idx="218">
                  <c:v>72.5</c:v>
                </c:pt>
                <c:pt idx="219">
                  <c:v>72.5</c:v>
                </c:pt>
                <c:pt idx="220">
                  <c:v>72.5</c:v>
                </c:pt>
                <c:pt idx="221">
                  <c:v>73.5</c:v>
                </c:pt>
                <c:pt idx="222">
                  <c:v>73.5</c:v>
                </c:pt>
                <c:pt idx="223">
                  <c:v>73.5</c:v>
                </c:pt>
                <c:pt idx="224">
                  <c:v>74.5</c:v>
                </c:pt>
                <c:pt idx="225">
                  <c:v>74.5</c:v>
                </c:pt>
                <c:pt idx="226">
                  <c:v>74.5</c:v>
                </c:pt>
                <c:pt idx="227">
                  <c:v>75.5</c:v>
                </c:pt>
                <c:pt idx="228">
                  <c:v>75.5</c:v>
                </c:pt>
                <c:pt idx="229">
                  <c:v>75.5</c:v>
                </c:pt>
                <c:pt idx="230">
                  <c:v>76.5</c:v>
                </c:pt>
                <c:pt idx="231">
                  <c:v>76.5</c:v>
                </c:pt>
                <c:pt idx="232">
                  <c:v>76.5</c:v>
                </c:pt>
                <c:pt idx="233">
                  <c:v>77.5</c:v>
                </c:pt>
                <c:pt idx="234">
                  <c:v>77.5</c:v>
                </c:pt>
                <c:pt idx="235">
                  <c:v>77.5</c:v>
                </c:pt>
                <c:pt idx="236">
                  <c:v>78.5</c:v>
                </c:pt>
                <c:pt idx="237">
                  <c:v>78.5</c:v>
                </c:pt>
                <c:pt idx="238">
                  <c:v>78.5</c:v>
                </c:pt>
                <c:pt idx="239">
                  <c:v>79.5</c:v>
                </c:pt>
                <c:pt idx="240">
                  <c:v>79.5</c:v>
                </c:pt>
                <c:pt idx="241">
                  <c:v>79.5</c:v>
                </c:pt>
                <c:pt idx="242">
                  <c:v>80.5</c:v>
                </c:pt>
                <c:pt idx="243">
                  <c:v>80.5</c:v>
                </c:pt>
                <c:pt idx="244">
                  <c:v>80.5</c:v>
                </c:pt>
                <c:pt idx="245">
                  <c:v>81.5</c:v>
                </c:pt>
                <c:pt idx="246">
                  <c:v>81.5</c:v>
                </c:pt>
                <c:pt idx="247">
                  <c:v>81.5</c:v>
                </c:pt>
                <c:pt idx="248">
                  <c:v>82.5</c:v>
                </c:pt>
                <c:pt idx="249">
                  <c:v>82.5</c:v>
                </c:pt>
                <c:pt idx="250">
                  <c:v>82.5</c:v>
                </c:pt>
                <c:pt idx="251">
                  <c:v>83.5</c:v>
                </c:pt>
                <c:pt idx="252">
                  <c:v>83.5</c:v>
                </c:pt>
                <c:pt idx="253">
                  <c:v>83.5</c:v>
                </c:pt>
                <c:pt idx="254">
                  <c:v>84.5</c:v>
                </c:pt>
                <c:pt idx="255">
                  <c:v>84.5</c:v>
                </c:pt>
                <c:pt idx="256">
                  <c:v>84.5</c:v>
                </c:pt>
                <c:pt idx="257">
                  <c:v>85.5</c:v>
                </c:pt>
                <c:pt idx="258">
                  <c:v>85.5</c:v>
                </c:pt>
                <c:pt idx="259">
                  <c:v>85.5</c:v>
                </c:pt>
                <c:pt idx="260">
                  <c:v>86.5</c:v>
                </c:pt>
                <c:pt idx="261">
                  <c:v>86.5</c:v>
                </c:pt>
                <c:pt idx="262">
                  <c:v>86.5</c:v>
                </c:pt>
                <c:pt idx="263">
                  <c:v>87.5</c:v>
                </c:pt>
                <c:pt idx="264">
                  <c:v>87.5</c:v>
                </c:pt>
                <c:pt idx="265">
                  <c:v>87.5</c:v>
                </c:pt>
                <c:pt idx="266">
                  <c:v>88.5</c:v>
                </c:pt>
                <c:pt idx="267">
                  <c:v>88.5</c:v>
                </c:pt>
                <c:pt idx="268">
                  <c:v>88.5</c:v>
                </c:pt>
                <c:pt idx="269">
                  <c:v>89.5</c:v>
                </c:pt>
                <c:pt idx="270">
                  <c:v>89.5</c:v>
                </c:pt>
                <c:pt idx="271">
                  <c:v>89.5</c:v>
                </c:pt>
                <c:pt idx="272">
                  <c:v>90.5</c:v>
                </c:pt>
                <c:pt idx="273">
                  <c:v>90.5</c:v>
                </c:pt>
                <c:pt idx="274">
                  <c:v>90.5</c:v>
                </c:pt>
                <c:pt idx="275">
                  <c:v>91.5</c:v>
                </c:pt>
                <c:pt idx="276">
                  <c:v>91.5</c:v>
                </c:pt>
                <c:pt idx="277">
                  <c:v>91.5</c:v>
                </c:pt>
                <c:pt idx="278">
                  <c:v>92.5</c:v>
                </c:pt>
                <c:pt idx="279">
                  <c:v>92.5</c:v>
                </c:pt>
                <c:pt idx="280">
                  <c:v>92.5</c:v>
                </c:pt>
                <c:pt idx="281">
                  <c:v>93.5</c:v>
                </c:pt>
                <c:pt idx="282">
                  <c:v>93.5</c:v>
                </c:pt>
                <c:pt idx="283">
                  <c:v>93.5</c:v>
                </c:pt>
                <c:pt idx="284">
                  <c:v>94.5</c:v>
                </c:pt>
                <c:pt idx="285">
                  <c:v>94.5</c:v>
                </c:pt>
                <c:pt idx="286">
                  <c:v>94.5</c:v>
                </c:pt>
                <c:pt idx="287">
                  <c:v>95.5</c:v>
                </c:pt>
                <c:pt idx="288">
                  <c:v>95.5</c:v>
                </c:pt>
                <c:pt idx="289">
                  <c:v>95.5</c:v>
                </c:pt>
                <c:pt idx="290">
                  <c:v>96.5</c:v>
                </c:pt>
                <c:pt idx="291">
                  <c:v>96.5</c:v>
                </c:pt>
                <c:pt idx="292">
                  <c:v>96.5</c:v>
                </c:pt>
                <c:pt idx="293">
                  <c:v>97.5</c:v>
                </c:pt>
                <c:pt idx="294">
                  <c:v>97.5</c:v>
                </c:pt>
                <c:pt idx="295">
                  <c:v>97.5</c:v>
                </c:pt>
                <c:pt idx="296">
                  <c:v>98.5</c:v>
                </c:pt>
                <c:pt idx="297">
                  <c:v>98.5</c:v>
                </c:pt>
                <c:pt idx="298">
                  <c:v>98.5</c:v>
                </c:pt>
              </c:numCache>
            </c:numRef>
          </c:xVal>
          <c:yVal>
            <c:numRef>
              <c:f>helper!$AD$3:$AD$301</c:f>
              <c:numCache>
                <c:formatCode>General</c:formatCode>
                <c:ptCount val="299"/>
                <c:pt idx="0">
                  <c:v>0</c:v>
                </c:pt>
                <c:pt idx="1">
                  <c:v>3.0353913807886678E-4</c:v>
                </c:pt>
                <c:pt idx="2">
                  <c:v>3.0353913807886678E-4</c:v>
                </c:pt>
                <c:pt idx="3">
                  <c:v>0</c:v>
                </c:pt>
                <c:pt idx="4">
                  <c:v>2.4586670184388211E-3</c:v>
                </c:pt>
                <c:pt idx="5">
                  <c:v>2.4586670184388211E-3</c:v>
                </c:pt>
                <c:pt idx="6">
                  <c:v>0</c:v>
                </c:pt>
                <c:pt idx="7">
                  <c:v>9.9576014246772239E-3</c:v>
                </c:pt>
                <c:pt idx="8">
                  <c:v>9.9576014246772239E-3</c:v>
                </c:pt>
                <c:pt idx="9">
                  <c:v>0</c:v>
                </c:pt>
                <c:pt idx="10">
                  <c:v>2.6885523846628512E-2</c:v>
                </c:pt>
                <c:pt idx="11">
                  <c:v>2.6885523846628512E-2</c:v>
                </c:pt>
                <c:pt idx="12">
                  <c:v>0</c:v>
                </c:pt>
                <c:pt idx="13">
                  <c:v>5.4443185789422734E-2</c:v>
                </c:pt>
                <c:pt idx="14">
                  <c:v>5.4443185789422734E-2</c:v>
                </c:pt>
                <c:pt idx="15">
                  <c:v>0</c:v>
                </c:pt>
                <c:pt idx="16">
                  <c:v>8.8197960978864745E-2</c:v>
                </c:pt>
                <c:pt idx="17">
                  <c:v>8.8197960978864745E-2</c:v>
                </c:pt>
                <c:pt idx="18">
                  <c:v>0</c:v>
                </c:pt>
                <c:pt idx="19">
                  <c:v>0.11906724732146746</c:v>
                </c:pt>
                <c:pt idx="20">
                  <c:v>0.11906724732146746</c:v>
                </c:pt>
                <c:pt idx="21">
                  <c:v>0</c:v>
                </c:pt>
                <c:pt idx="22">
                  <c:v>0.13777781475769807</c:v>
                </c:pt>
                <c:pt idx="23">
                  <c:v>0.13777781475769807</c:v>
                </c:pt>
                <c:pt idx="24">
                  <c:v>0</c:v>
                </c:pt>
                <c:pt idx="25">
                  <c:v>0.13950003744216929</c:v>
                </c:pt>
                <c:pt idx="26">
                  <c:v>0.13950003744216929</c:v>
                </c:pt>
                <c:pt idx="27">
                  <c:v>0</c:v>
                </c:pt>
                <c:pt idx="28">
                  <c:v>0.12555003369795234</c:v>
                </c:pt>
                <c:pt idx="29">
                  <c:v>0.12555003369795234</c:v>
                </c:pt>
                <c:pt idx="30">
                  <c:v>0</c:v>
                </c:pt>
                <c:pt idx="31">
                  <c:v>0.10169552729534141</c:v>
                </c:pt>
                <c:pt idx="32">
                  <c:v>0.10169552729534141</c:v>
                </c:pt>
                <c:pt idx="33">
                  <c:v>0</c:v>
                </c:pt>
                <c:pt idx="34">
                  <c:v>7.4884888281115017E-2</c:v>
                </c:pt>
                <c:pt idx="35">
                  <c:v>7.4884888281115017E-2</c:v>
                </c:pt>
                <c:pt idx="36">
                  <c:v>0</c:v>
                </c:pt>
                <c:pt idx="37">
                  <c:v>5.0547299589752626E-2</c:v>
                </c:pt>
                <c:pt idx="38">
                  <c:v>5.0547299589752626E-2</c:v>
                </c:pt>
                <c:pt idx="39">
                  <c:v>0</c:v>
                </c:pt>
                <c:pt idx="40">
                  <c:v>3.1494855898230499E-2</c:v>
                </c:pt>
                <c:pt idx="41">
                  <c:v>3.1494855898230499E-2</c:v>
                </c:pt>
                <c:pt idx="42">
                  <c:v>0</c:v>
                </c:pt>
                <c:pt idx="43">
                  <c:v>1.8222023769690485E-2</c:v>
                </c:pt>
                <c:pt idx="44">
                  <c:v>1.8222023769690485E-2</c:v>
                </c:pt>
                <c:pt idx="45">
                  <c:v>0</c:v>
                </c:pt>
                <c:pt idx="46">
                  <c:v>9.8398928356328852E-3</c:v>
                </c:pt>
                <c:pt idx="47">
                  <c:v>9.8398928356328852E-3</c:v>
                </c:pt>
                <c:pt idx="48">
                  <c:v>0</c:v>
                </c:pt>
                <c:pt idx="49">
                  <c:v>4.9814457480391351E-3</c:v>
                </c:pt>
                <c:pt idx="50">
                  <c:v>4.9814457480391351E-3</c:v>
                </c:pt>
                <c:pt idx="51">
                  <c:v>0</c:v>
                </c:pt>
                <c:pt idx="52">
                  <c:v>2.3735123858304114E-3</c:v>
                </c:pt>
                <c:pt idx="53">
                  <c:v>2.3735123858304114E-3</c:v>
                </c:pt>
                <c:pt idx="54">
                  <c:v>0</c:v>
                </c:pt>
                <c:pt idx="55">
                  <c:v>1.0680805736236875E-3</c:v>
                </c:pt>
                <c:pt idx="56">
                  <c:v>1.0680805736236875E-3</c:v>
                </c:pt>
                <c:pt idx="57">
                  <c:v>0</c:v>
                </c:pt>
                <c:pt idx="58">
                  <c:v>4.5533961296588657E-4</c:v>
                </c:pt>
                <c:pt idx="59">
                  <c:v>4.5533961296588657E-4</c:v>
                </c:pt>
                <c:pt idx="60">
                  <c:v>0</c:v>
                </c:pt>
                <c:pt idx="61">
                  <c:v>1.8441254325118382E-4</c:v>
                </c:pt>
                <c:pt idx="62">
                  <c:v>1.8441254325118382E-4</c:v>
                </c:pt>
                <c:pt idx="63">
                  <c:v>0</c:v>
                </c:pt>
                <c:pt idx="64">
                  <c:v>7.1130552396885495E-5</c:v>
                </c:pt>
                <c:pt idx="65">
                  <c:v>7.1130552396885495E-5</c:v>
                </c:pt>
                <c:pt idx="66">
                  <c:v>0</c:v>
                </c:pt>
                <c:pt idx="67">
                  <c:v>2.6188976109762301E-5</c:v>
                </c:pt>
                <c:pt idx="68">
                  <c:v>2.6188976109762301E-5</c:v>
                </c:pt>
                <c:pt idx="69">
                  <c:v>0</c:v>
                </c:pt>
                <c:pt idx="70">
                  <c:v>9.2230741951771742E-6</c:v>
                </c:pt>
                <c:pt idx="71">
                  <c:v>9.2230741951771742E-6</c:v>
                </c:pt>
                <c:pt idx="72">
                  <c:v>0</c:v>
                </c:pt>
                <c:pt idx="73">
                  <c:v>3.1127875408722976E-6</c:v>
                </c:pt>
                <c:pt idx="74">
                  <c:v>3.1127875408722976E-6</c:v>
                </c:pt>
                <c:pt idx="75">
                  <c:v>0</c:v>
                </c:pt>
                <c:pt idx="76">
                  <c:v>1.0085431632426253E-6</c:v>
                </c:pt>
                <c:pt idx="77">
                  <c:v>1.0085431632426253E-6</c:v>
                </c:pt>
                <c:pt idx="78">
                  <c:v>0</c:v>
                </c:pt>
                <c:pt idx="79">
                  <c:v>3.1419998547174107E-7</c:v>
                </c:pt>
                <c:pt idx="80">
                  <c:v>3.1419998547174107E-7</c:v>
                </c:pt>
                <c:pt idx="81">
                  <c:v>0</c:v>
                </c:pt>
                <c:pt idx="82">
                  <c:v>9.4259995641521598E-8</c:v>
                </c:pt>
                <c:pt idx="83">
                  <c:v>9.4259995641521598E-8</c:v>
                </c:pt>
                <c:pt idx="84">
                  <c:v>0</c:v>
                </c:pt>
                <c:pt idx="85">
                  <c:v>2.7268070167725867E-8</c:v>
                </c:pt>
                <c:pt idx="86">
                  <c:v>2.7268070167725867E-8</c:v>
                </c:pt>
                <c:pt idx="87">
                  <c:v>0</c:v>
                </c:pt>
                <c:pt idx="88">
                  <c:v>7.6162540813303467E-9</c:v>
                </c:pt>
                <c:pt idx="89">
                  <c:v>7.6162540813303467E-9</c:v>
                </c:pt>
                <c:pt idx="90">
                  <c:v>0</c:v>
                </c:pt>
                <c:pt idx="91">
                  <c:v>2.0563886019591985E-9</c:v>
                </c:pt>
                <c:pt idx="92">
                  <c:v>2.0563886019591985E-9</c:v>
                </c:pt>
                <c:pt idx="93">
                  <c:v>0</c:v>
                </c:pt>
                <c:pt idx="94">
                  <c:v>5.3731444115708144E-10</c:v>
                </c:pt>
                <c:pt idx="95">
                  <c:v>5.3731444115708144E-10</c:v>
                </c:pt>
                <c:pt idx="96">
                  <c:v>0</c:v>
                </c:pt>
                <c:pt idx="97">
                  <c:v>1.3600771791788593E-10</c:v>
                </c:pt>
                <c:pt idx="98">
                  <c:v>1.3600771791788593E-10</c:v>
                </c:pt>
                <c:pt idx="99">
                  <c:v>0</c:v>
                </c:pt>
                <c:pt idx="100">
                  <c:v>3.33837125798447E-11</c:v>
                </c:pt>
                <c:pt idx="101">
                  <c:v>3.33837125798447E-11</c:v>
                </c:pt>
                <c:pt idx="102">
                  <c:v>0</c:v>
                </c:pt>
                <c:pt idx="103">
                  <c:v>7.9531785851983092E-12</c:v>
                </c:pt>
                <c:pt idx="104">
                  <c:v>7.9531785851983092E-12</c:v>
                </c:pt>
                <c:pt idx="105">
                  <c:v>0</c:v>
                </c:pt>
                <c:pt idx="106">
                  <c:v>1.8405927582887499E-12</c:v>
                </c:pt>
                <c:pt idx="107">
                  <c:v>1.8405927582887499E-12</c:v>
                </c:pt>
                <c:pt idx="108">
                  <c:v>0</c:v>
                </c:pt>
                <c:pt idx="109">
                  <c:v>4.1413337061496947E-13</c:v>
                </c:pt>
                <c:pt idx="110">
                  <c:v>4.1413337061496947E-13</c:v>
                </c:pt>
                <c:pt idx="111">
                  <c:v>0</c:v>
                </c:pt>
                <c:pt idx="112">
                  <c:v>9.0661629783277416E-14</c:v>
                </c:pt>
                <c:pt idx="113">
                  <c:v>9.0661629783277416E-14</c:v>
                </c:pt>
                <c:pt idx="114">
                  <c:v>0</c:v>
                </c:pt>
                <c:pt idx="115">
                  <c:v>1.9325242138014288E-14</c:v>
                </c:pt>
                <c:pt idx="116">
                  <c:v>1.9325242138014288E-14</c:v>
                </c:pt>
                <c:pt idx="117">
                  <c:v>0</c:v>
                </c:pt>
                <c:pt idx="118">
                  <c:v>4.0137041363568263E-15</c:v>
                </c:pt>
                <c:pt idx="119">
                  <c:v>4.0137041363568263E-15</c:v>
                </c:pt>
                <c:pt idx="120">
                  <c:v>0</c:v>
                </c:pt>
                <c:pt idx="121">
                  <c:v>8.1277508761225536E-16</c:v>
                </c:pt>
                <c:pt idx="122">
                  <c:v>8.1277508761225536E-16</c:v>
                </c:pt>
                <c:pt idx="123">
                  <c:v>0</c:v>
                </c:pt>
                <c:pt idx="124">
                  <c:v>1.6057263925998256E-16</c:v>
                </c:pt>
                <c:pt idx="125">
                  <c:v>1.6057263925998256E-16</c:v>
                </c:pt>
                <c:pt idx="126">
                  <c:v>0</c:v>
                </c:pt>
                <c:pt idx="127">
                  <c:v>3.0967580428710889E-17</c:v>
                </c:pt>
                <c:pt idx="128">
                  <c:v>3.0967580428710889E-17</c:v>
                </c:pt>
                <c:pt idx="129">
                  <c:v>0</c:v>
                </c:pt>
                <c:pt idx="130">
                  <c:v>5.8334279412222393E-18</c:v>
                </c:pt>
                <c:pt idx="131">
                  <c:v>5.8334279412222393E-18</c:v>
                </c:pt>
                <c:pt idx="132">
                  <c:v>0</c:v>
                </c:pt>
                <c:pt idx="133">
                  <c:v>1.0738810528159251E-18</c:v>
                </c:pt>
                <c:pt idx="134">
                  <c:v>1.0738810528159251E-18</c:v>
                </c:pt>
                <c:pt idx="135">
                  <c:v>0</c:v>
                </c:pt>
                <c:pt idx="136">
                  <c:v>1.9329858950686686E-19</c:v>
                </c:pt>
                <c:pt idx="137">
                  <c:v>1.9329858950686686E-19</c:v>
                </c:pt>
                <c:pt idx="138">
                  <c:v>0</c:v>
                </c:pt>
                <c:pt idx="139">
                  <c:v>3.4037360326208808E-20</c:v>
                </c:pt>
                <c:pt idx="140">
                  <c:v>3.4037360326208808E-20</c:v>
                </c:pt>
                <c:pt idx="141">
                  <c:v>0</c:v>
                </c:pt>
                <c:pt idx="142">
                  <c:v>5.8660131626019885E-21</c:v>
                </c:pt>
                <c:pt idx="143">
                  <c:v>5.8660131626019885E-21</c:v>
                </c:pt>
                <c:pt idx="144">
                  <c:v>0</c:v>
                </c:pt>
                <c:pt idx="145">
                  <c:v>9.8988972118907419E-22</c:v>
                </c:pt>
                <c:pt idx="146">
                  <c:v>9.8988972118907419E-22</c:v>
                </c:pt>
                <c:pt idx="147">
                  <c:v>0</c:v>
                </c:pt>
                <c:pt idx="148">
                  <c:v>1.6363483146186895E-22</c:v>
                </c:pt>
                <c:pt idx="149">
                  <c:v>1.6363483146186895E-22</c:v>
                </c:pt>
                <c:pt idx="150">
                  <c:v>0</c:v>
                </c:pt>
                <c:pt idx="151">
                  <c:v>2.6508842696822812E-23</c:v>
                </c:pt>
                <c:pt idx="152">
                  <c:v>2.6508842696822812E-23</c:v>
                </c:pt>
                <c:pt idx="153">
                  <c:v>0</c:v>
                </c:pt>
                <c:pt idx="154">
                  <c:v>4.2102279577306663E-24</c:v>
                </c:pt>
                <c:pt idx="155">
                  <c:v>4.2102279577306663E-24</c:v>
                </c:pt>
                <c:pt idx="156">
                  <c:v>0</c:v>
                </c:pt>
                <c:pt idx="157">
                  <c:v>6.5582397033881198E-25</c:v>
                </c:pt>
                <c:pt idx="158">
                  <c:v>6.5582397033881198E-25</c:v>
                </c:pt>
                <c:pt idx="159">
                  <c:v>0</c:v>
                </c:pt>
                <c:pt idx="160">
                  <c:v>1.0022970112725213E-25</c:v>
                </c:pt>
                <c:pt idx="161">
                  <c:v>1.0022970112725213E-25</c:v>
                </c:pt>
                <c:pt idx="162">
                  <c:v>0</c:v>
                </c:pt>
                <c:pt idx="163">
                  <c:v>1.5034455169088001E-26</c:v>
                </c:pt>
                <c:pt idx="164">
                  <c:v>1.5034455169088001E-26</c:v>
                </c:pt>
                <c:pt idx="165">
                  <c:v>0</c:v>
                </c:pt>
                <c:pt idx="166">
                  <c:v>2.2141652158111665E-27</c:v>
                </c:pt>
                <c:pt idx="167">
                  <c:v>2.2141652158111665E-27</c:v>
                </c:pt>
                <c:pt idx="168">
                  <c:v>0</c:v>
                </c:pt>
                <c:pt idx="169">
                  <c:v>3.202631830012538E-28</c:v>
                </c:pt>
                <c:pt idx="170">
                  <c:v>3.202631830012538E-28</c:v>
                </c:pt>
                <c:pt idx="171">
                  <c:v>0</c:v>
                </c:pt>
                <c:pt idx="172">
                  <c:v>4.5511083900178347E-29</c:v>
                </c:pt>
                <c:pt idx="173">
                  <c:v>4.5511083900178347E-29</c:v>
                </c:pt>
                <c:pt idx="174">
                  <c:v>0</c:v>
                </c:pt>
                <c:pt idx="175">
                  <c:v>6.355858268817939E-30</c:v>
                </c:pt>
                <c:pt idx="176">
                  <c:v>6.355858268817939E-30</c:v>
                </c:pt>
                <c:pt idx="177">
                  <c:v>0</c:v>
                </c:pt>
                <c:pt idx="178">
                  <c:v>8.7258393182077029E-31</c:v>
                </c:pt>
                <c:pt idx="179">
                  <c:v>8.7258393182077029E-31</c:v>
                </c:pt>
                <c:pt idx="180">
                  <c:v>0</c:v>
                </c:pt>
                <c:pt idx="181">
                  <c:v>1.1779883079580424E-31</c:v>
                </c:pt>
                <c:pt idx="182">
                  <c:v>1.1779883079580424E-31</c:v>
                </c:pt>
                <c:pt idx="183">
                  <c:v>0</c:v>
                </c:pt>
                <c:pt idx="184">
                  <c:v>1.5642139826984012E-32</c:v>
                </c:pt>
                <c:pt idx="185">
                  <c:v>1.5642139826984012E-32</c:v>
                </c:pt>
                <c:pt idx="186">
                  <c:v>0</c:v>
                </c:pt>
                <c:pt idx="187">
                  <c:v>2.0435698806220685E-33</c:v>
                </c:pt>
                <c:pt idx="188">
                  <c:v>2.0435698806220685E-33</c:v>
                </c:pt>
                <c:pt idx="189">
                  <c:v>0</c:v>
                </c:pt>
                <c:pt idx="190">
                  <c:v>2.6274469893712379E-34</c:v>
                </c:pt>
                <c:pt idx="191">
                  <c:v>2.6274469893712379E-34</c:v>
                </c:pt>
                <c:pt idx="192">
                  <c:v>0</c:v>
                </c:pt>
                <c:pt idx="193">
                  <c:v>3.3253625959230428E-35</c:v>
                </c:pt>
                <c:pt idx="194">
                  <c:v>3.3253625959230428E-35</c:v>
                </c:pt>
                <c:pt idx="195">
                  <c:v>0</c:v>
                </c:pt>
                <c:pt idx="196">
                  <c:v>4.1439133887655954E-36</c:v>
                </c:pt>
                <c:pt idx="197">
                  <c:v>4.1439133887655954E-36</c:v>
                </c:pt>
                <c:pt idx="198">
                  <c:v>0</c:v>
                </c:pt>
                <c:pt idx="199">
                  <c:v>5.0857118862123843E-37</c:v>
                </c:pt>
                <c:pt idx="200">
                  <c:v>5.0857118862123843E-37</c:v>
                </c:pt>
                <c:pt idx="201">
                  <c:v>0</c:v>
                </c:pt>
                <c:pt idx="202">
                  <c:v>6.1483979519880748E-38</c:v>
                </c:pt>
                <c:pt idx="203">
                  <c:v>6.1483979519880748E-38</c:v>
                </c:pt>
                <c:pt idx="204">
                  <c:v>0</c:v>
                </c:pt>
                <c:pt idx="205">
                  <c:v>7.3238269722210062E-39</c:v>
                </c:pt>
                <c:pt idx="206">
                  <c:v>7.3238269722210062E-39</c:v>
                </c:pt>
                <c:pt idx="207">
                  <c:v>0</c:v>
                </c:pt>
                <c:pt idx="208">
                  <c:v>8.5975360108682123E-40</c:v>
                </c:pt>
                <c:pt idx="209">
                  <c:v>8.5975360108682123E-40</c:v>
                </c:pt>
                <c:pt idx="210">
                  <c:v>0</c:v>
                </c:pt>
                <c:pt idx="211">
                  <c:v>9.9485773840044851E-41</c:v>
                </c:pt>
                <c:pt idx="212">
                  <c:v>9.9485773840044851E-41</c:v>
                </c:pt>
                <c:pt idx="213">
                  <c:v>0</c:v>
                </c:pt>
                <c:pt idx="214">
                  <c:v>1.1349785466258848E-41</c:v>
                </c:pt>
                <c:pt idx="215">
                  <c:v>1.1349785466258848E-41</c:v>
                </c:pt>
                <c:pt idx="216">
                  <c:v>0</c:v>
                </c:pt>
                <c:pt idx="217">
                  <c:v>1.2768508649541251E-42</c:v>
                </c:pt>
                <c:pt idx="218">
                  <c:v>1.2768508649541251E-42</c:v>
                </c:pt>
                <c:pt idx="219">
                  <c:v>0</c:v>
                </c:pt>
                <c:pt idx="220">
                  <c:v>1.4167797268668692E-43</c:v>
                </c:pt>
                <c:pt idx="221">
                  <c:v>1.4167797268668692E-43</c:v>
                </c:pt>
                <c:pt idx="222">
                  <c:v>0</c:v>
                </c:pt>
                <c:pt idx="223">
                  <c:v>1.5507994307597273E-44</c:v>
                </c:pt>
                <c:pt idx="224">
                  <c:v>1.5507994307597273E-44</c:v>
                </c:pt>
                <c:pt idx="225">
                  <c:v>0</c:v>
                </c:pt>
                <c:pt idx="226">
                  <c:v>1.6748633852204769E-45</c:v>
                </c:pt>
                <c:pt idx="227">
                  <c:v>1.6748633852204769E-45</c:v>
                </c:pt>
                <c:pt idx="228">
                  <c:v>0</c:v>
                </c:pt>
                <c:pt idx="229">
                  <c:v>1.7850517658270481E-46</c:v>
                </c:pt>
                <c:pt idx="230">
                  <c:v>1.7850517658270481E-46</c:v>
                </c:pt>
                <c:pt idx="231">
                  <c:v>0</c:v>
                </c:pt>
                <c:pt idx="232">
                  <c:v>1.8777817276882317E-47</c:v>
                </c:pt>
                <c:pt idx="233">
                  <c:v>1.8777817276882317E-47</c:v>
                </c:pt>
                <c:pt idx="234">
                  <c:v>0</c:v>
                </c:pt>
                <c:pt idx="235">
                  <c:v>1.950004101830119E-48</c:v>
                </c:pt>
                <c:pt idx="236">
                  <c:v>1.950004101830119E-48</c:v>
                </c:pt>
                <c:pt idx="237">
                  <c:v>0</c:v>
                </c:pt>
                <c:pt idx="238">
                  <c:v>1.9993712942815109E-49</c:v>
                </c:pt>
                <c:pt idx="239">
                  <c:v>1.9993712942815109E-49</c:v>
                </c:pt>
                <c:pt idx="240">
                  <c:v>0</c:v>
                </c:pt>
                <c:pt idx="241">
                  <c:v>2.0243634354599937E-50</c:v>
                </c:pt>
                <c:pt idx="242">
                  <c:v>2.0243634354599937E-50</c:v>
                </c:pt>
                <c:pt idx="243">
                  <c:v>0</c:v>
                </c:pt>
                <c:pt idx="244">
                  <c:v>2.0243634354599787E-51</c:v>
                </c:pt>
                <c:pt idx="245">
                  <c:v>2.0243634354599787E-51</c:v>
                </c:pt>
                <c:pt idx="246">
                  <c:v>0</c:v>
                </c:pt>
                <c:pt idx="247">
                  <c:v>1.9996760764909691E-52</c:v>
                </c:pt>
                <c:pt idx="248">
                  <c:v>1.9996760764909691E-52</c:v>
                </c:pt>
                <c:pt idx="249">
                  <c:v>0</c:v>
                </c:pt>
                <c:pt idx="250">
                  <c:v>1.9514911107923967E-53</c:v>
                </c:pt>
                <c:pt idx="251">
                  <c:v>1.9514911107923967E-53</c:v>
                </c:pt>
                <c:pt idx="252">
                  <c:v>0</c:v>
                </c:pt>
                <c:pt idx="253">
                  <c:v>1.88179499969266E-54</c:v>
                </c:pt>
                <c:pt idx="254">
                  <c:v>1.88179499969266E-54</c:v>
                </c:pt>
                <c:pt idx="255">
                  <c:v>0</c:v>
                </c:pt>
                <c:pt idx="256">
                  <c:v>1.7932399408835923E-55</c:v>
                </c:pt>
                <c:pt idx="257">
                  <c:v>1.7932399408835923E-55</c:v>
                </c:pt>
                <c:pt idx="258">
                  <c:v>0</c:v>
                </c:pt>
                <c:pt idx="259">
                  <c:v>1.6889818047857694E-56</c:v>
                </c:pt>
                <c:pt idx="260">
                  <c:v>1.6889818047857694E-56</c:v>
                </c:pt>
                <c:pt idx="261">
                  <c:v>0</c:v>
                </c:pt>
                <c:pt idx="262">
                  <c:v>1.5725003010074136E-57</c:v>
                </c:pt>
                <c:pt idx="263">
                  <c:v>1.5725003010074136E-57</c:v>
                </c:pt>
                <c:pt idx="264">
                  <c:v>0</c:v>
                </c:pt>
                <c:pt idx="265">
                  <c:v>1.4474150497908644E-58</c:v>
                </c:pt>
                <c:pt idx="266">
                  <c:v>1.4474150497908644E-58</c:v>
                </c:pt>
                <c:pt idx="267">
                  <c:v>0</c:v>
                </c:pt>
                <c:pt idx="268">
                  <c:v>1.3173103262141704E-59</c:v>
                </c:pt>
                <c:pt idx="269">
                  <c:v>1.3173103262141704E-59</c:v>
                </c:pt>
                <c:pt idx="270">
                  <c:v>0</c:v>
                </c:pt>
                <c:pt idx="271">
                  <c:v>1.1855792935927904E-60</c:v>
                </c:pt>
                <c:pt idx="272">
                  <c:v>1.1855792935927904E-60</c:v>
                </c:pt>
                <c:pt idx="273">
                  <c:v>0</c:v>
                </c:pt>
                <c:pt idx="274">
                  <c:v>1.0552958547364169E-61</c:v>
                </c:pt>
                <c:pt idx="275">
                  <c:v>1.0552958547364169E-61</c:v>
                </c:pt>
                <c:pt idx="276">
                  <c:v>0</c:v>
                </c:pt>
                <c:pt idx="277">
                  <c:v>9.2911917645270921E-63</c:v>
                </c:pt>
                <c:pt idx="278">
                  <c:v>9.2911917645270921E-63</c:v>
                </c:pt>
                <c:pt idx="279">
                  <c:v>0</c:v>
                </c:pt>
                <c:pt idx="280">
                  <c:v>8.0923283110396247E-64</c:v>
                </c:pt>
                <c:pt idx="281">
                  <c:v>8.0923283110396247E-64</c:v>
                </c:pt>
                <c:pt idx="282">
                  <c:v>0</c:v>
                </c:pt>
                <c:pt idx="283">
                  <c:v>6.9731765233430781E-65</c:v>
                </c:pt>
                <c:pt idx="284">
                  <c:v>6.9731765233430781E-65</c:v>
                </c:pt>
                <c:pt idx="285">
                  <c:v>0</c:v>
                </c:pt>
                <c:pt idx="286">
                  <c:v>5.9455505093763831E-66</c:v>
                </c:pt>
                <c:pt idx="287">
                  <c:v>5.9455505093763831E-66</c:v>
                </c:pt>
                <c:pt idx="288">
                  <c:v>0</c:v>
                </c:pt>
                <c:pt idx="289">
                  <c:v>5.0165582422862418E-67</c:v>
                </c:pt>
                <c:pt idx="290">
                  <c:v>5.0165582422862418E-67</c:v>
                </c:pt>
                <c:pt idx="291">
                  <c:v>0</c:v>
                </c:pt>
                <c:pt idx="292">
                  <c:v>4.1890847177856284E-68</c:v>
                </c:pt>
                <c:pt idx="293">
                  <c:v>4.1890847177856284E-68</c:v>
                </c:pt>
                <c:pt idx="294">
                  <c:v>0</c:v>
                </c:pt>
                <c:pt idx="295">
                  <c:v>3.462406756536956E-69</c:v>
                </c:pt>
                <c:pt idx="296">
                  <c:v>3.462406756536956E-69</c:v>
                </c:pt>
                <c:pt idx="297">
                  <c:v>0</c:v>
                </c:pt>
                <c:pt idx="298">
                  <c:v>2.8328782553484448E-70</c:v>
                </c:pt>
              </c:numCache>
            </c:numRef>
          </c:yVal>
          <c:smooth val="0"/>
          <c:extLst>
            <c:ext xmlns:c16="http://schemas.microsoft.com/office/drawing/2014/chart" uri="{C3380CC4-5D6E-409C-BE32-E72D297353CC}">
              <c16:uniqueId val="{00000000-7A95-438D-A00C-04518E8753AD}"/>
            </c:ext>
          </c:extLst>
        </c:ser>
        <c:dLbls>
          <c:showLegendKey val="0"/>
          <c:showVal val="0"/>
          <c:showCatName val="0"/>
          <c:showSerName val="0"/>
          <c:showPercent val="0"/>
          <c:showBubbleSize val="0"/>
        </c:dLbls>
        <c:axId val="572935408"/>
        <c:axId val="572940448"/>
        <c:extLst>
          <c:ext xmlns:c15="http://schemas.microsoft.com/office/drawing/2012/chart" uri="{02D57815-91ED-43cb-92C2-25804820EDAC}">
            <c15:filteredScatterSeries>
              <c15:ser>
                <c:idx val="0"/>
                <c:order val="1"/>
                <c:tx>
                  <c:strRef>
                    <c:extLst>
                      <c:ext uri="{02D57815-91ED-43cb-92C2-25804820EDAC}">
                        <c15:formulaRef>
                          <c15:sqref>helper!$E$2</c15:sqref>
                        </c15:formulaRef>
                      </c:ext>
                    </c:extLst>
                    <c:strCache>
                      <c:ptCount val="1"/>
                      <c:pt idx="0">
                        <c:v>Poisson</c:v>
                      </c:pt>
                    </c:strCache>
                  </c:strRef>
                </c:tx>
                <c:spPr>
                  <a:ln w="19050" cap="rnd">
                    <a:noFill/>
                    <a:prstDash val="sysDash"/>
                    <a:round/>
                  </a:ln>
                  <a:effectLst/>
                </c:spPr>
                <c:marker>
                  <c:symbol val="circle"/>
                  <c:size val="5"/>
                  <c:spPr>
                    <a:solidFill>
                      <a:schemeClr val="accent1"/>
                    </a:solidFill>
                    <a:ln w="9525">
                      <a:solidFill>
                        <a:schemeClr val="accent1"/>
                      </a:solidFill>
                    </a:ln>
                    <a:effectLst/>
                  </c:spPr>
                </c:marker>
                <c:xVal>
                  <c:numRef>
                    <c:extLst>
                      <c:ext uri="{02D57815-91ED-43cb-92C2-25804820EDAC}">
                        <c15:formulaRef>
                          <c15:sqref>helper!$A$3:$A$503</c15:sqref>
                        </c15:formulaRef>
                      </c:ext>
                    </c:extLst>
                    <c:numCache>
                      <c:formatCode>General</c:formatCode>
                      <c:ptCount val="5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numCache>
                  </c:numRef>
                </c:xVal>
                <c:yVal>
                  <c:numRef>
                    <c:extLst>
                      <c:ext uri="{02D57815-91ED-43cb-92C2-25804820EDAC}">
                        <c15:formulaRef>
                          <c15:sqref>helper!$E$3:$E$503</c15:sqref>
                        </c15:formulaRef>
                      </c:ext>
                    </c:extLst>
                    <c:numCache>
                      <c:formatCode>0.00E+00</c:formatCode>
                      <c:ptCount val="501"/>
                      <c:pt idx="0">
                        <c:v>3.0353913807886678E-4</c:v>
                      </c:pt>
                      <c:pt idx="1">
                        <c:v>2.4586670184388211E-3</c:v>
                      </c:pt>
                      <c:pt idx="2">
                        <c:v>9.9576014246772239E-3</c:v>
                      </c:pt>
                      <c:pt idx="3">
                        <c:v>2.6885523846628512E-2</c:v>
                      </c:pt>
                      <c:pt idx="4">
                        <c:v>5.4443185789422734E-2</c:v>
                      </c:pt>
                      <c:pt idx="5">
                        <c:v>8.8197960978864745E-2</c:v>
                      </c:pt>
                      <c:pt idx="6">
                        <c:v>0.11906724732146746</c:v>
                      </c:pt>
                      <c:pt idx="7">
                        <c:v>0.13777781475769807</c:v>
                      </c:pt>
                      <c:pt idx="8">
                        <c:v>0.13950003744216929</c:v>
                      </c:pt>
                      <c:pt idx="9">
                        <c:v>0.12555003369795234</c:v>
                      </c:pt>
                      <c:pt idx="10">
                        <c:v>0.10169552729534141</c:v>
                      </c:pt>
                      <c:pt idx="11">
                        <c:v>7.4884888281115017E-2</c:v>
                      </c:pt>
                      <c:pt idx="12">
                        <c:v>5.0547299589752626E-2</c:v>
                      </c:pt>
                      <c:pt idx="13">
                        <c:v>3.1494855898230499E-2</c:v>
                      </c:pt>
                      <c:pt idx="14">
                        <c:v>1.8222023769690485E-2</c:v>
                      </c:pt>
                      <c:pt idx="15">
                        <c:v>9.8398928356328852E-3</c:v>
                      </c:pt>
                      <c:pt idx="16">
                        <c:v>4.9814457480391351E-3</c:v>
                      </c:pt>
                      <c:pt idx="17">
                        <c:v>2.3735123858304114E-3</c:v>
                      </c:pt>
                      <c:pt idx="18">
                        <c:v>1.0680805736236875E-3</c:v>
                      </c:pt>
                      <c:pt idx="19">
                        <c:v>4.5533961296588657E-4</c:v>
                      </c:pt>
                      <c:pt idx="20">
                        <c:v>1.8441254325118382E-4</c:v>
                      </c:pt>
                      <c:pt idx="21">
                        <c:v>7.1130552396885495E-5</c:v>
                      </c:pt>
                      <c:pt idx="22">
                        <c:v>2.6188976109762301E-5</c:v>
                      </c:pt>
                      <c:pt idx="23">
                        <c:v>9.2230741951771742E-6</c:v>
                      </c:pt>
                      <c:pt idx="24">
                        <c:v>3.1127875408722976E-6</c:v>
                      </c:pt>
                      <c:pt idx="25">
                        <c:v>1.0085431632426253E-6</c:v>
                      </c:pt>
                      <c:pt idx="26">
                        <c:v>3.1419998547174107E-7</c:v>
                      </c:pt>
                      <c:pt idx="27">
                        <c:v>9.4259995641521598E-8</c:v>
                      </c:pt>
                      <c:pt idx="28">
                        <c:v>2.7268070167725867E-8</c:v>
                      </c:pt>
                      <c:pt idx="29">
                        <c:v>7.6162540813303467E-9</c:v>
                      </c:pt>
                      <c:pt idx="30">
                        <c:v>2.0563886019591985E-9</c:v>
                      </c:pt>
                      <c:pt idx="31">
                        <c:v>5.3731444115708144E-10</c:v>
                      </c:pt>
                      <c:pt idx="32">
                        <c:v>1.3600771791788593E-10</c:v>
                      </c:pt>
                      <c:pt idx="33">
                        <c:v>3.33837125798447E-11</c:v>
                      </c:pt>
                      <c:pt idx="34">
                        <c:v>7.9531785851983092E-12</c:v>
                      </c:pt>
                      <c:pt idx="35">
                        <c:v>1.8405927582887499E-12</c:v>
                      </c:pt>
                      <c:pt idx="36">
                        <c:v>4.1413337061496947E-13</c:v>
                      </c:pt>
                      <c:pt idx="37">
                        <c:v>9.0661629783277416E-14</c:v>
                      </c:pt>
                      <c:pt idx="38">
                        <c:v>1.9325242138014288E-14</c:v>
                      </c:pt>
                      <c:pt idx="39">
                        <c:v>4.0137041363568263E-15</c:v>
                      </c:pt>
                      <c:pt idx="40">
                        <c:v>8.1277508761225536E-16</c:v>
                      </c:pt>
                      <c:pt idx="41">
                        <c:v>1.6057263925998256E-16</c:v>
                      </c:pt>
                      <c:pt idx="42">
                        <c:v>3.0967580428710889E-17</c:v>
                      </c:pt>
                      <c:pt idx="43">
                        <c:v>5.8334279412222393E-18</c:v>
                      </c:pt>
                      <c:pt idx="44">
                        <c:v>1.0738810528159251E-18</c:v>
                      </c:pt>
                      <c:pt idx="45">
                        <c:v>1.9329858950686686E-19</c:v>
                      </c:pt>
                      <c:pt idx="46">
                        <c:v>3.4037360326208808E-20</c:v>
                      </c:pt>
                      <c:pt idx="47">
                        <c:v>5.8660131626019885E-21</c:v>
                      </c:pt>
                      <c:pt idx="48">
                        <c:v>9.8988972118907419E-22</c:v>
                      </c:pt>
                      <c:pt idx="49">
                        <c:v>1.6363483146186895E-22</c:v>
                      </c:pt>
                      <c:pt idx="50">
                        <c:v>2.6508842696822812E-23</c:v>
                      </c:pt>
                      <c:pt idx="51">
                        <c:v>4.2102279577306663E-24</c:v>
                      </c:pt>
                      <c:pt idx="52">
                        <c:v>6.5582397033881198E-25</c:v>
                      </c:pt>
                      <c:pt idx="53">
                        <c:v>1.0022970112725213E-25</c:v>
                      </c:pt>
                      <c:pt idx="54">
                        <c:v>1.5034455169088001E-26</c:v>
                      </c:pt>
                      <c:pt idx="55">
                        <c:v>2.2141652158111665E-27</c:v>
                      </c:pt>
                      <c:pt idx="56">
                        <c:v>3.202631830012538E-28</c:v>
                      </c:pt>
                      <c:pt idx="57">
                        <c:v>4.5511083900178347E-29</c:v>
                      </c:pt>
                      <c:pt idx="58">
                        <c:v>6.355858268817939E-30</c:v>
                      </c:pt>
                      <c:pt idx="59">
                        <c:v>8.7258393182077029E-31</c:v>
                      </c:pt>
                      <c:pt idx="60">
                        <c:v>1.1779883079580424E-31</c:v>
                      </c:pt>
                      <c:pt idx="61">
                        <c:v>1.5642139826984012E-32</c:v>
                      </c:pt>
                      <c:pt idx="62">
                        <c:v>2.0435698806220685E-33</c:v>
                      </c:pt>
                      <c:pt idx="63">
                        <c:v>2.6274469893712379E-34</c:v>
                      </c:pt>
                      <c:pt idx="64">
                        <c:v>3.3253625959230428E-35</c:v>
                      </c:pt>
                      <c:pt idx="65">
                        <c:v>4.1439133887655954E-36</c:v>
                      </c:pt>
                      <c:pt idx="66">
                        <c:v>5.0857118862123843E-37</c:v>
                      </c:pt>
                      <c:pt idx="67">
                        <c:v>6.1483979519880748E-38</c:v>
                      </c:pt>
                      <c:pt idx="68">
                        <c:v>7.3238269722210062E-39</c:v>
                      </c:pt>
                      <c:pt idx="69">
                        <c:v>8.5975360108682123E-40</c:v>
                      </c:pt>
                      <c:pt idx="70">
                        <c:v>9.9485773840044851E-41</c:v>
                      </c:pt>
                      <c:pt idx="71">
                        <c:v>1.1349785466258848E-41</c:v>
                      </c:pt>
                      <c:pt idx="72">
                        <c:v>1.2768508649541251E-42</c:v>
                      </c:pt>
                      <c:pt idx="73">
                        <c:v>1.4167797268668692E-43</c:v>
                      </c:pt>
                      <c:pt idx="74">
                        <c:v>1.5507994307597273E-44</c:v>
                      </c:pt>
                      <c:pt idx="75">
                        <c:v>1.6748633852204769E-45</c:v>
                      </c:pt>
                      <c:pt idx="76">
                        <c:v>1.7850517658270481E-46</c:v>
                      </c:pt>
                      <c:pt idx="77">
                        <c:v>1.8777817276882317E-47</c:v>
                      </c:pt>
                      <c:pt idx="78">
                        <c:v>1.950004101830119E-48</c:v>
                      </c:pt>
                      <c:pt idx="79">
                        <c:v>1.9993712942815109E-49</c:v>
                      </c:pt>
                      <c:pt idx="80">
                        <c:v>2.0243634354599937E-50</c:v>
                      </c:pt>
                      <c:pt idx="81">
                        <c:v>2.0243634354599787E-51</c:v>
                      </c:pt>
                      <c:pt idx="82">
                        <c:v>1.9996760764909691E-52</c:v>
                      </c:pt>
                      <c:pt idx="83">
                        <c:v>1.9514911107923967E-53</c:v>
                      </c:pt>
                      <c:pt idx="84">
                        <c:v>1.88179499969266E-54</c:v>
                      </c:pt>
                      <c:pt idx="85">
                        <c:v>1.7932399408835923E-55</c:v>
                      </c:pt>
                      <c:pt idx="86">
                        <c:v>1.6889818047857694E-56</c:v>
                      </c:pt>
                      <c:pt idx="87">
                        <c:v>1.5725003010074136E-57</c:v>
                      </c:pt>
                      <c:pt idx="88">
                        <c:v>1.4474150497908644E-58</c:v>
                      </c:pt>
                      <c:pt idx="89">
                        <c:v>1.3173103262141704E-59</c:v>
                      </c:pt>
                      <c:pt idx="90">
                        <c:v>1.1855792935927904E-60</c:v>
                      </c:pt>
                      <c:pt idx="91">
                        <c:v>1.0552958547364169E-61</c:v>
                      </c:pt>
                      <c:pt idx="92">
                        <c:v>9.2911917645270921E-63</c:v>
                      </c:pt>
                      <c:pt idx="93">
                        <c:v>8.0923283110396247E-64</c:v>
                      </c:pt>
                      <c:pt idx="94">
                        <c:v>6.9731765233430781E-65</c:v>
                      </c:pt>
                      <c:pt idx="95">
                        <c:v>5.9455505093763831E-66</c:v>
                      </c:pt>
                      <c:pt idx="96">
                        <c:v>5.0165582422862418E-67</c:v>
                      </c:pt>
                      <c:pt idx="97">
                        <c:v>4.1890847177856284E-68</c:v>
                      </c:pt>
                      <c:pt idx="98">
                        <c:v>3.462406756536956E-69</c:v>
                      </c:pt>
                      <c:pt idx="99">
                        <c:v>2.8328782553484448E-70</c:v>
                      </c:pt>
                      <c:pt idx="100">
                        <c:v>2.2946313868323722E-71</c:v>
                      </c:pt>
                      <c:pt idx="101">
                        <c:v>1.8402489339941794E-72</c:v>
                      </c:pt>
                      <c:pt idx="102">
                        <c:v>1.4613741534659961E-73</c:v>
                      </c:pt>
                      <c:pt idx="103">
                        <c:v>1.1492359847645099E-74</c:v>
                      </c:pt>
                      <c:pt idx="104">
                        <c:v>8.9507802659544124E-76</c:v>
                      </c:pt>
                      <c:pt idx="105">
                        <c:v>6.9048876337360885E-77</c:v>
                      </c:pt>
                      <c:pt idx="106">
                        <c:v>5.2763763993645031E-78</c:v>
                      </c:pt>
                      <c:pt idx="107">
                        <c:v>3.9942662462479784E-79</c:v>
                      </c:pt>
                      <c:pt idx="108">
                        <c:v>2.9956996846858556E-80</c:v>
                      </c:pt>
                      <c:pt idx="109">
                        <c:v>2.226162151005159E-81</c:v>
                      </c:pt>
                      <c:pt idx="110">
                        <c:v>1.639264856649247E-82</c:v>
                      </c:pt>
                      <c:pt idx="111">
                        <c:v>1.1962203007980748E-83</c:v>
                      </c:pt>
                      <c:pt idx="112">
                        <c:v>8.651236103986012E-85</c:v>
                      </c:pt>
                      <c:pt idx="113">
                        <c:v>6.2013285347159269E-86</c:v>
                      </c:pt>
                      <c:pt idx="114">
                        <c:v>4.4062071167716914E-87</c:v>
                      </c:pt>
                      <c:pt idx="115">
                        <c:v>3.1035024039870563E-88</c:v>
                      </c:pt>
                      <c:pt idx="116">
                        <c:v>2.1671008165771227E-89</c:v>
                      </c:pt>
                      <c:pt idx="117">
                        <c:v>1.5003005653226615E-90</c:v>
                      </c:pt>
                      <c:pt idx="118">
                        <c:v>1.029867337213001E-91</c:v>
                      </c:pt>
                      <c:pt idx="119">
                        <c:v>7.010021370945667E-93</c:v>
                      </c:pt>
                      <c:pt idx="120">
                        <c:v>4.7317644253882501E-94</c:v>
                      </c:pt>
                      <c:pt idx="121">
                        <c:v>3.1675447806317436E-95</c:v>
                      </c:pt>
                      <c:pt idx="122">
                        <c:v>2.103042026485091E-96</c:v>
                      </c:pt>
                      <c:pt idx="123">
                        <c:v>1.3849301150023701E-97</c:v>
                      </c:pt>
                      <c:pt idx="124">
                        <c:v>9.0467209125155572E-99</c:v>
                      </c:pt>
                      <c:pt idx="125">
                        <c:v>5.8622751513099542E-100</c:v>
                      </c:pt>
                      <c:pt idx="126">
                        <c:v>3.7686054544137561E-101</c:v>
                      </c:pt>
                      <c:pt idx="127">
                        <c:v>2.4035987543897005E-102</c:v>
                      </c:pt>
                      <c:pt idx="128">
                        <c:v>1.5210273367622675E-103</c:v>
                      </c:pt>
                      <c:pt idx="129">
                        <c:v>9.5506367657165499E-105</c:v>
                      </c:pt>
                      <c:pt idx="130">
                        <c:v>5.9507813694078316E-106</c:v>
                      </c:pt>
                      <c:pt idx="131">
                        <c:v>3.6794907703973488E-107</c:v>
                      </c:pt>
                      <c:pt idx="132">
                        <c:v>2.2578693363801988E-108</c:v>
                      </c:pt>
                      <c:pt idx="133">
                        <c:v>1.3750933552391177E-109</c:v>
                      </c:pt>
                      <c:pt idx="134">
                        <c:v>8.3121314756987576E-111</c:v>
                      </c:pt>
                      <c:pt idx="135">
                        <c:v>4.9872788854193988E-112</c:v>
                      </c:pt>
                      <c:pt idx="136">
                        <c:v>2.9703646302863994E-113</c:v>
                      </c:pt>
                      <c:pt idx="137">
                        <c:v>1.7562009857897346E-114</c:v>
                      </c:pt>
                      <c:pt idx="138">
                        <c:v>1.0308136220940432E-115</c:v>
                      </c:pt>
                      <c:pt idx="139">
                        <c:v>6.0068995244326023E-117</c:v>
                      </c:pt>
                      <c:pt idx="140">
                        <c:v>3.475420439135785E-118</c:v>
                      </c:pt>
                      <c:pt idx="141">
                        <c:v>1.9965181246100296E-119</c:v>
                      </c:pt>
                      <c:pt idx="142">
                        <c:v>1.1388589302353172E-120</c:v>
                      </c:pt>
                      <c:pt idx="143">
                        <c:v>6.4508792551796816E-122</c:v>
                      </c:pt>
                      <c:pt idx="144">
                        <c:v>3.6286195810384867E-123</c:v>
                      </c:pt>
                      <c:pt idx="145">
                        <c:v>2.0270219728557174E-124</c:v>
                      </c:pt>
                      <c:pt idx="146">
                        <c:v>1.1245806835707657E-125</c:v>
                      </c:pt>
                      <c:pt idx="147">
                        <c:v>6.1966690727365714E-127</c:v>
                      </c:pt>
                      <c:pt idx="148">
                        <c:v>3.3914202357547779E-128</c:v>
                      </c:pt>
                      <c:pt idx="149">
                        <c:v>1.8436579805108882E-129</c:v>
                      </c:pt>
                      <c:pt idx="150">
                        <c:v>9.9557530947585459E-131</c:v>
                      </c:pt>
                      <c:pt idx="151">
                        <c:v>5.3405033157313619E-132</c:v>
                      </c:pt>
                      <c:pt idx="152">
                        <c:v>2.8459261090410991E-133</c:v>
                      </c:pt>
                      <c:pt idx="153">
                        <c:v>1.5066667636100058E-134</c:v>
                      </c:pt>
                      <c:pt idx="154">
                        <c:v>7.9246758345723209E-136</c:v>
                      </c:pt>
                      <c:pt idx="155">
                        <c:v>4.1412822103251035E-137</c:v>
                      </c:pt>
                      <c:pt idx="156">
                        <c:v>2.1502811476687742E-138</c:v>
                      </c:pt>
                      <c:pt idx="157">
                        <c:v>1.1093807194978728E-139</c:v>
                      </c:pt>
                      <c:pt idx="158">
                        <c:v>5.6873315366663441E-141</c:v>
                      </c:pt>
                      <c:pt idx="159">
                        <c:v>2.8973198394335631E-142</c:v>
                      </c:pt>
                      <c:pt idx="160">
                        <c:v>1.4667681687132587E-143</c:v>
                      </c:pt>
                      <c:pt idx="161">
                        <c:v>7.3793926500485451E-145</c:v>
                      </c:pt>
                      <c:pt idx="162">
                        <c:v>3.6896963250239954E-146</c:v>
                      </c:pt>
                      <c:pt idx="163">
                        <c:v>1.833530075625372E-147</c:v>
                      </c:pt>
                      <c:pt idx="164">
                        <c:v>9.0558497637590638E-149</c:v>
                      </c:pt>
                      <c:pt idx="165">
                        <c:v>4.4455989749366954E-150</c:v>
                      </c:pt>
                      <c:pt idx="166">
                        <c:v>2.1692380540352415E-151</c:v>
                      </c:pt>
                      <c:pt idx="167">
                        <c:v>1.0521454034542332E-152</c:v>
                      </c:pt>
                      <c:pt idx="168">
                        <c:v>5.072843909511737E-154</c:v>
                      </c:pt>
                      <c:pt idx="169">
                        <c:v>2.431363057221294E-155</c:v>
                      </c:pt>
                      <c:pt idx="170">
                        <c:v>1.158472986087806E-156</c:v>
                      </c:pt>
                      <c:pt idx="171">
                        <c:v>5.4875036183112142E-158</c:v>
                      </c:pt>
                      <c:pt idx="172">
                        <c:v>2.5842313551349696E-159</c:v>
                      </c:pt>
                      <c:pt idx="173">
                        <c:v>1.2099580333290957E-160</c:v>
                      </c:pt>
                      <c:pt idx="174">
                        <c:v>5.6325632586007004E-162</c:v>
                      </c:pt>
                      <c:pt idx="175">
                        <c:v>2.6070721368378157E-163</c:v>
                      </c:pt>
                      <c:pt idx="176">
                        <c:v>1.1998456993402406E-164</c:v>
                      </c:pt>
                      <c:pt idx="177">
                        <c:v>5.4908193020657253E-166</c:v>
                      </c:pt>
                      <c:pt idx="178">
                        <c:v>2.4986312554342432E-167</c:v>
                      </c:pt>
                      <c:pt idx="179">
                        <c:v>1.1306655401685099E-168</c:v>
                      </c:pt>
                      <c:pt idx="180">
                        <c:v>5.0879949307586711E-170</c:v>
                      </c:pt>
                      <c:pt idx="181">
                        <c:v>2.2769480076874455E-171</c:v>
                      </c:pt>
                      <c:pt idx="182">
                        <c:v>1.0133669704543779E-172</c:v>
                      </c:pt>
                      <c:pt idx="183">
                        <c:v>4.4853947872569796E-174</c:v>
                      </c:pt>
                      <c:pt idx="184">
                        <c:v>1.9745487922163889E-175</c:v>
                      </c:pt>
                      <c:pt idx="185">
                        <c:v>8.6453217388937378E-177</c:v>
                      </c:pt>
                      <c:pt idx="186">
                        <c:v>3.764898176614737E-178</c:v>
                      </c:pt>
                      <c:pt idx="187">
                        <c:v>1.6307847716887478E-179</c:v>
                      </c:pt>
                      <c:pt idx="188">
                        <c:v>7.0262535375953184E-181</c:v>
                      </c:pt>
                      <c:pt idx="189">
                        <c:v>3.0112515161121792E-182</c:v>
                      </c:pt>
                      <c:pt idx="190">
                        <c:v>1.2837440673952646E-183</c:v>
                      </c:pt>
                      <c:pt idx="191">
                        <c:v>5.4441502334562706E-185</c:v>
                      </c:pt>
                      <c:pt idx="192">
                        <c:v>2.2967508797392172E-186</c:v>
                      </c:pt>
                      <c:pt idx="193">
                        <c:v>9.6392135367300098E-188</c:v>
                      </c:pt>
                      <c:pt idx="194">
                        <c:v>4.0246200849233971E-189</c:v>
                      </c:pt>
                      <c:pt idx="195">
                        <c:v>1.6717652660449953E-190</c:v>
                      </c:pt>
                      <c:pt idx="196">
                        <c:v>6.9088258443707028E-192</c:v>
                      </c:pt>
                      <c:pt idx="197">
                        <c:v>2.8406847380405552E-193</c:v>
                      </c:pt>
                      <c:pt idx="198">
                        <c:v>1.1620983019256374E-194</c:v>
                      </c:pt>
                      <c:pt idx="199">
                        <c:v>4.7301488671344694E-196</c:v>
                      </c:pt>
                      <c:pt idx="200">
                        <c:v>1.9157102911896456E-197</c:v>
                      </c:pt>
                      <c:pt idx="201">
                        <c:v>7.7200265465836162E-199</c:v>
                      </c:pt>
                      <c:pt idx="202">
                        <c:v>3.0956542092739345E-200</c:v>
                      </c:pt>
                      <c:pt idx="203">
                        <c:v>1.2352117780847549E-201</c:v>
                      </c:pt>
                      <c:pt idx="204">
                        <c:v>4.9045173541598482E-203</c:v>
                      </c:pt>
                      <c:pt idx="205">
                        <c:v>1.9378824667654744E-204</c:v>
                      </c:pt>
                      <c:pt idx="206">
                        <c:v>7.619829116893471E-206</c:v>
                      </c:pt>
                      <c:pt idx="207">
                        <c:v>2.9816722631322799E-207</c:v>
                      </c:pt>
                      <c:pt idx="208">
                        <c:v>1.1611319870851162E-208</c:v>
                      </c:pt>
                      <c:pt idx="209">
                        <c:v>4.5000809068848281E-210</c:v>
                      </c:pt>
                      <c:pt idx="210">
                        <c:v>1.7357454926557983E-211</c:v>
                      </c:pt>
                      <c:pt idx="211">
                        <c:v>6.6632883841284156E-213</c:v>
                      </c:pt>
                      <c:pt idx="212">
                        <c:v>2.5458790524263648E-214</c:v>
                      </c:pt>
                      <c:pt idx="213">
                        <c:v>9.6815118895085603E-216</c:v>
                      </c:pt>
                      <c:pt idx="214">
                        <c:v>3.6644974908888157E-217</c:v>
                      </c:pt>
                      <c:pt idx="215">
                        <c:v>1.380578124474459E-218</c:v>
                      </c:pt>
                      <c:pt idx="216">
                        <c:v>5.1771679667794217E-220</c:v>
                      </c:pt>
                      <c:pt idx="217">
                        <c:v>1.9324912687055222E-221</c:v>
                      </c:pt>
                      <c:pt idx="218">
                        <c:v>7.1803574662911834E-223</c:v>
                      </c:pt>
                      <c:pt idx="219">
                        <c:v>2.655748651916046E-224</c:v>
                      </c:pt>
                      <c:pt idx="220">
                        <c:v>9.7779836729637254E-226</c:v>
                      </c:pt>
                      <c:pt idx="221">
                        <c:v>3.5837858710863868E-227</c:v>
                      </c:pt>
                      <c:pt idx="222">
                        <c:v>1.3075975475583635E-228</c:v>
                      </c:pt>
                      <c:pt idx="223">
                        <c:v>4.7495695673650447E-230</c:v>
                      </c:pt>
                      <c:pt idx="224">
                        <c:v>1.7174782810561111E-231</c:v>
                      </c:pt>
                      <c:pt idx="225">
                        <c:v>6.1829218118026444E-233</c:v>
                      </c:pt>
                      <c:pt idx="226">
                        <c:v>2.2160029502475284E-234</c:v>
                      </c:pt>
                      <c:pt idx="227">
                        <c:v>7.9073233026456071E-236</c:v>
                      </c:pt>
                      <c:pt idx="228">
                        <c:v>2.8091806469923586E-237</c:v>
                      </c:pt>
                      <c:pt idx="229">
                        <c:v>9.9364031618502411E-239</c:v>
                      </c:pt>
                      <c:pt idx="230">
                        <c:v>3.4993419830868949E-240</c:v>
                      </c:pt>
                      <c:pt idx="231">
                        <c:v>1.2270419940693617E-241</c:v>
                      </c:pt>
                      <c:pt idx="232">
                        <c:v>4.2840690310179229E-243</c:v>
                      </c:pt>
                      <c:pt idx="233">
                        <c:v>1.4893115515556141E-244</c:v>
                      </c:pt>
                      <c:pt idx="234">
                        <c:v>5.155309216923452E-246</c:v>
                      </c:pt>
                      <c:pt idx="235">
                        <c:v>1.7769363683862961E-247</c:v>
                      </c:pt>
                      <c:pt idx="236">
                        <c:v>6.0988070270889828E-249</c:v>
                      </c:pt>
                      <c:pt idx="237">
                        <c:v>2.084402401663126E-250</c:v>
                      </c:pt>
                      <c:pt idx="238">
                        <c:v>7.0939745602818859E-252</c:v>
                      </c:pt>
                      <c:pt idx="239">
                        <c:v>2.4042340559951621E-253</c:v>
                      </c:pt>
                      <c:pt idx="240">
                        <c:v>8.1142899389833289E-255</c:v>
                      </c:pt>
                      <c:pt idx="241">
                        <c:v>2.7272094815671723E-256</c:v>
                      </c:pt>
                      <c:pt idx="242">
                        <c:v>9.1282631407827202E-258</c:v>
                      </c:pt>
                      <c:pt idx="243">
                        <c:v>3.042754380261024E-259</c:v>
                      </c:pt>
                      <c:pt idx="244">
                        <c:v>1.0100946918078868E-260</c:v>
                      </c:pt>
                      <c:pt idx="245">
                        <c:v>3.339496736181559E-262</c:v>
                      </c:pt>
                      <c:pt idx="246">
                        <c:v>1.0995903887426617E-263</c:v>
                      </c:pt>
                      <c:pt idx="247">
                        <c:v>3.6059441898034195E-265</c:v>
                      </c:pt>
                      <c:pt idx="248">
                        <c:v>1.177747900701943E-266</c:v>
                      </c:pt>
                      <c:pt idx="249">
                        <c:v>3.8312281107174553E-268</c:v>
                      </c:pt>
                      <c:pt idx="250">
                        <c:v>1.2413179078725136E-269</c:v>
                      </c:pt>
                      <c:pt idx="251">
                        <c:v>4.0058466349670877E-271</c:v>
                      </c:pt>
                      <c:pt idx="252">
                        <c:v>1.2875935612394906E-272</c:v>
                      </c:pt>
                      <c:pt idx="253">
                        <c:v>4.1223351170114363E-274</c:v>
                      </c:pt>
                      <c:pt idx="254">
                        <c:v>1.3146029310154757E-275</c:v>
                      </c:pt>
                      <c:pt idx="255">
                        <c:v>4.1757975455787126E-277</c:v>
                      </c:pt>
                      <c:pt idx="256">
                        <c:v>1.3212484421557246E-278</c:v>
                      </c:pt>
                      <c:pt idx="257">
                        <c:v>4.1642460628254357E-280</c:v>
                      </c:pt>
                      <c:pt idx="258">
                        <c:v>1.3073795778636663E-281</c:v>
                      </c:pt>
                      <c:pt idx="259">
                        <c:v>4.0887160543228911E-283</c:v>
                      </c:pt>
                      <c:pt idx="260">
                        <c:v>1.273792309231275E-284</c:v>
                      </c:pt>
                      <c:pt idx="261">
                        <c:v>3.9531485458903991E-286</c:v>
                      </c:pt>
                      <c:pt idx="262">
                        <c:v>1.2221566115157632E-287</c:v>
                      </c:pt>
                      <c:pt idx="263">
                        <c:v>3.7640564841360563E-289</c:v>
                      </c:pt>
                      <c:pt idx="264">
                        <c:v>1.1548809667235151E-290</c:v>
                      </c:pt>
                      <c:pt idx="265">
                        <c:v>3.5300135209287894E-292</c:v>
                      </c:pt>
                      <c:pt idx="266">
                        <c:v>1.074928929305389E-293</c:v>
                      </c:pt>
                      <c:pt idx="267">
                        <c:v>3.2610203473306356E-295</c:v>
                      </c:pt>
                      <c:pt idx="268">
                        <c:v>9.856068960216158E-297</c:v>
                      </c:pt>
                      <c:pt idx="269">
                        <c:v>2.9678125865332798E-298</c:v>
                      </c:pt>
                      <c:pt idx="270">
                        <c:v>8.9034377596003857E-300</c:v>
                      </c:pt>
                      <c:pt idx="271">
                        <c:v>2.6611751237181497E-301</c:v>
                      </c:pt>
                      <c:pt idx="272">
                        <c:v>7.9248229787201481E-303</c:v>
                      </c:pt>
                      <c:pt idx="273">
                        <c:v>2.3513211035763641E-304</c:v>
                      </c:pt>
                      <c:pt idx="274">
                        <c:v>6.9509857441485982E-306</c:v>
                      </c:pt>
                      <c:pt idx="275">
                        <c:v>2.0473812555492481E-307</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numCache>
                  </c:numRef>
                </c:yVal>
                <c:smooth val="0"/>
                <c:extLst>
                  <c:ext xmlns:c16="http://schemas.microsoft.com/office/drawing/2014/chart" uri="{C3380CC4-5D6E-409C-BE32-E72D297353CC}">
                    <c16:uniqueId val="{00000000-2ACB-4B16-A7B7-7C2B4990716F}"/>
                  </c:ext>
                </c:extLst>
              </c15:ser>
            </c15:filteredScatterSeries>
          </c:ext>
        </c:extLst>
      </c:scatterChart>
      <c:valAx>
        <c:axId val="572935408"/>
        <c:scaling>
          <c:orientation val="minMax"/>
          <c:max val="10.5"/>
          <c:min val="-1"/>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72940448"/>
        <c:crosses val="autoZero"/>
        <c:crossBetween val="midCat"/>
        <c:majorUnit val="1"/>
      </c:valAx>
      <c:valAx>
        <c:axId val="57294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a:t>Proability Mass function</a:t>
                </a: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72935408"/>
        <c:crosses val="autoZero"/>
        <c:crossBetween val="midCat"/>
      </c:valAx>
      <c:spPr>
        <a:noFill/>
        <a:ln>
          <a:noFill/>
        </a:ln>
        <a:effectLst/>
      </c:spPr>
    </c:plotArea>
    <c:legend>
      <c:legendPos val="r"/>
      <c:layout>
        <c:manualLayout>
          <c:xMode val="edge"/>
          <c:yMode val="edge"/>
          <c:x val="0.68051788047818729"/>
          <c:y val="0.15015357207690633"/>
          <c:w val="0.29677974283453473"/>
          <c:h val="0.21709517627751532"/>
        </c:manualLayout>
      </c:layout>
      <c:overlay val="1"/>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helper!$AJ$4</c:f>
          <c:strCache>
            <c:ptCount val="1"/>
            <c:pt idx="0">
              <c:v>Expected value λ=8.1</c:v>
            </c:pt>
          </c:strCache>
        </c:strRef>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0"/>
          <c:tx>
            <c:strRef>
              <c:f>helper!$AB$2</c:f>
              <c:strCache>
                <c:ptCount val="1"/>
                <c:pt idx="0">
                  <c:v>Gamma</c:v>
                </c:pt>
              </c:strCache>
            </c:strRef>
          </c:tx>
          <c:spPr>
            <a:ln w="19050" cap="rnd">
              <a:solidFill>
                <a:schemeClr val="accent2"/>
              </a:solidFill>
              <a:round/>
            </a:ln>
            <a:effectLst/>
          </c:spPr>
          <c:marker>
            <c:symbol val="none"/>
          </c:marker>
          <c:xVal>
            <c:numRef>
              <c:f>helper!$Z$3:$Z$1290</c:f>
              <c:numCache>
                <c:formatCode>General</c:formatCode>
                <c:ptCount val="1288"/>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pt idx="51">
                  <c:v>5.0999999999999979</c:v>
                </c:pt>
                <c:pt idx="52">
                  <c:v>5.1999999999999975</c:v>
                </c:pt>
                <c:pt idx="53">
                  <c:v>5.2999999999999972</c:v>
                </c:pt>
                <c:pt idx="54">
                  <c:v>5.3999999999999968</c:v>
                </c:pt>
                <c:pt idx="55">
                  <c:v>5.4999999999999964</c:v>
                </c:pt>
                <c:pt idx="56">
                  <c:v>5.5999999999999961</c:v>
                </c:pt>
                <c:pt idx="57">
                  <c:v>5.6999999999999957</c:v>
                </c:pt>
                <c:pt idx="58">
                  <c:v>5.7999999999999954</c:v>
                </c:pt>
                <c:pt idx="59">
                  <c:v>5.899999999999995</c:v>
                </c:pt>
                <c:pt idx="60">
                  <c:v>5.9999999999999947</c:v>
                </c:pt>
                <c:pt idx="61">
                  <c:v>6.0999999999999943</c:v>
                </c:pt>
                <c:pt idx="62">
                  <c:v>6.199999999999994</c:v>
                </c:pt>
                <c:pt idx="63">
                  <c:v>6.2999999999999936</c:v>
                </c:pt>
                <c:pt idx="64">
                  <c:v>6.3999999999999932</c:v>
                </c:pt>
                <c:pt idx="65">
                  <c:v>6.4999999999999929</c:v>
                </c:pt>
                <c:pt idx="66">
                  <c:v>6.5999999999999925</c:v>
                </c:pt>
                <c:pt idx="67">
                  <c:v>6.6999999999999922</c:v>
                </c:pt>
                <c:pt idx="68">
                  <c:v>6.7999999999999918</c:v>
                </c:pt>
                <c:pt idx="69">
                  <c:v>6.8999999999999915</c:v>
                </c:pt>
                <c:pt idx="70">
                  <c:v>6.9999999999999911</c:v>
                </c:pt>
                <c:pt idx="71">
                  <c:v>7.0999999999999908</c:v>
                </c:pt>
                <c:pt idx="72">
                  <c:v>7.1999999999999904</c:v>
                </c:pt>
                <c:pt idx="73">
                  <c:v>7.2999999999999901</c:v>
                </c:pt>
                <c:pt idx="74">
                  <c:v>7.3999999999999897</c:v>
                </c:pt>
                <c:pt idx="75">
                  <c:v>7.4999999999999893</c:v>
                </c:pt>
                <c:pt idx="76">
                  <c:v>7.599999999999989</c:v>
                </c:pt>
                <c:pt idx="77">
                  <c:v>7.6999999999999886</c:v>
                </c:pt>
                <c:pt idx="78">
                  <c:v>7.7999999999999883</c:v>
                </c:pt>
                <c:pt idx="79">
                  <c:v>7.8999999999999879</c:v>
                </c:pt>
                <c:pt idx="80">
                  <c:v>7.9999999999999876</c:v>
                </c:pt>
                <c:pt idx="81">
                  <c:v>8.0999999999999872</c:v>
                </c:pt>
                <c:pt idx="82">
                  <c:v>8.1999999999999869</c:v>
                </c:pt>
                <c:pt idx="83">
                  <c:v>8.2999999999999865</c:v>
                </c:pt>
                <c:pt idx="84">
                  <c:v>8.3999999999999861</c:v>
                </c:pt>
                <c:pt idx="85">
                  <c:v>8.4999999999999858</c:v>
                </c:pt>
                <c:pt idx="86">
                  <c:v>8.5999999999999854</c:v>
                </c:pt>
                <c:pt idx="87">
                  <c:v>8.6999999999999851</c:v>
                </c:pt>
                <c:pt idx="88">
                  <c:v>8.7999999999999847</c:v>
                </c:pt>
                <c:pt idx="89">
                  <c:v>8.8999999999999844</c:v>
                </c:pt>
                <c:pt idx="90">
                  <c:v>8.999999999999984</c:v>
                </c:pt>
                <c:pt idx="91">
                  <c:v>9.0999999999999837</c:v>
                </c:pt>
                <c:pt idx="92">
                  <c:v>9.1999999999999833</c:v>
                </c:pt>
                <c:pt idx="93">
                  <c:v>9.2999999999999829</c:v>
                </c:pt>
                <c:pt idx="94">
                  <c:v>9.3999999999999826</c:v>
                </c:pt>
                <c:pt idx="95">
                  <c:v>9.4999999999999822</c:v>
                </c:pt>
                <c:pt idx="96">
                  <c:v>9.5999999999999819</c:v>
                </c:pt>
                <c:pt idx="97">
                  <c:v>9.6999999999999815</c:v>
                </c:pt>
                <c:pt idx="98">
                  <c:v>9.7999999999999812</c:v>
                </c:pt>
                <c:pt idx="99">
                  <c:v>9.8999999999999808</c:v>
                </c:pt>
                <c:pt idx="100">
                  <c:v>9.9999999999999805</c:v>
                </c:pt>
                <c:pt idx="101">
                  <c:v>10.09999999999998</c:v>
                </c:pt>
                <c:pt idx="102">
                  <c:v>10.19999999999998</c:v>
                </c:pt>
                <c:pt idx="103">
                  <c:v>10.299999999999979</c:v>
                </c:pt>
                <c:pt idx="104">
                  <c:v>10.399999999999979</c:v>
                </c:pt>
                <c:pt idx="105">
                  <c:v>10.499999999999979</c:v>
                </c:pt>
                <c:pt idx="106">
                  <c:v>10.599999999999978</c:v>
                </c:pt>
                <c:pt idx="107">
                  <c:v>10.699999999999978</c:v>
                </c:pt>
                <c:pt idx="108">
                  <c:v>10.799999999999978</c:v>
                </c:pt>
                <c:pt idx="109">
                  <c:v>10.899999999999977</c:v>
                </c:pt>
                <c:pt idx="110">
                  <c:v>10.999999999999977</c:v>
                </c:pt>
                <c:pt idx="111">
                  <c:v>11.099999999999977</c:v>
                </c:pt>
                <c:pt idx="112">
                  <c:v>11.199999999999976</c:v>
                </c:pt>
                <c:pt idx="113">
                  <c:v>11.299999999999976</c:v>
                </c:pt>
                <c:pt idx="114">
                  <c:v>11.399999999999975</c:v>
                </c:pt>
                <c:pt idx="115">
                  <c:v>11.499999999999975</c:v>
                </c:pt>
                <c:pt idx="116">
                  <c:v>11.599999999999975</c:v>
                </c:pt>
                <c:pt idx="117">
                  <c:v>11.699999999999974</c:v>
                </c:pt>
                <c:pt idx="118">
                  <c:v>11.799999999999974</c:v>
                </c:pt>
                <c:pt idx="119">
                  <c:v>11.899999999999974</c:v>
                </c:pt>
                <c:pt idx="120">
                  <c:v>11.999999999999973</c:v>
                </c:pt>
                <c:pt idx="121">
                  <c:v>12.099999999999973</c:v>
                </c:pt>
                <c:pt idx="122">
                  <c:v>12.199999999999973</c:v>
                </c:pt>
                <c:pt idx="123">
                  <c:v>12.299999999999972</c:v>
                </c:pt>
                <c:pt idx="124">
                  <c:v>12.399999999999972</c:v>
                </c:pt>
                <c:pt idx="125">
                  <c:v>12.499999999999972</c:v>
                </c:pt>
                <c:pt idx="126">
                  <c:v>12.599999999999971</c:v>
                </c:pt>
                <c:pt idx="127">
                  <c:v>12.699999999999971</c:v>
                </c:pt>
                <c:pt idx="128">
                  <c:v>12.799999999999971</c:v>
                </c:pt>
                <c:pt idx="129">
                  <c:v>12.89999999999997</c:v>
                </c:pt>
                <c:pt idx="130">
                  <c:v>12.99999999999997</c:v>
                </c:pt>
                <c:pt idx="131">
                  <c:v>13.099999999999969</c:v>
                </c:pt>
                <c:pt idx="132">
                  <c:v>13.199999999999969</c:v>
                </c:pt>
                <c:pt idx="133">
                  <c:v>13.299999999999969</c:v>
                </c:pt>
                <c:pt idx="134">
                  <c:v>13.399999999999968</c:v>
                </c:pt>
                <c:pt idx="135">
                  <c:v>13.499999999999968</c:v>
                </c:pt>
                <c:pt idx="136">
                  <c:v>13.599999999999968</c:v>
                </c:pt>
                <c:pt idx="137">
                  <c:v>13.699999999999967</c:v>
                </c:pt>
                <c:pt idx="138">
                  <c:v>13.799999999999967</c:v>
                </c:pt>
                <c:pt idx="139">
                  <c:v>13.899999999999967</c:v>
                </c:pt>
                <c:pt idx="140">
                  <c:v>13.999999999999966</c:v>
                </c:pt>
                <c:pt idx="141">
                  <c:v>14.099999999999966</c:v>
                </c:pt>
                <c:pt idx="142">
                  <c:v>14.199999999999966</c:v>
                </c:pt>
                <c:pt idx="143">
                  <c:v>14.299999999999965</c:v>
                </c:pt>
                <c:pt idx="144">
                  <c:v>14.399999999999965</c:v>
                </c:pt>
                <c:pt idx="145">
                  <c:v>14.499999999999964</c:v>
                </c:pt>
                <c:pt idx="146">
                  <c:v>14.599999999999964</c:v>
                </c:pt>
                <c:pt idx="147">
                  <c:v>14.699999999999964</c:v>
                </c:pt>
                <c:pt idx="148">
                  <c:v>14.799999999999963</c:v>
                </c:pt>
                <c:pt idx="149">
                  <c:v>14.899999999999963</c:v>
                </c:pt>
                <c:pt idx="150">
                  <c:v>14.999999999999963</c:v>
                </c:pt>
                <c:pt idx="151">
                  <c:v>15.099999999999962</c:v>
                </c:pt>
                <c:pt idx="152">
                  <c:v>15.199999999999962</c:v>
                </c:pt>
                <c:pt idx="153">
                  <c:v>15.299999999999962</c:v>
                </c:pt>
                <c:pt idx="154">
                  <c:v>15.399999999999961</c:v>
                </c:pt>
                <c:pt idx="155">
                  <c:v>15.499999999999961</c:v>
                </c:pt>
                <c:pt idx="156">
                  <c:v>15.599999999999961</c:v>
                </c:pt>
                <c:pt idx="157">
                  <c:v>15.69999999999996</c:v>
                </c:pt>
                <c:pt idx="158">
                  <c:v>15.79999999999996</c:v>
                </c:pt>
                <c:pt idx="159">
                  <c:v>15.899999999999959</c:v>
                </c:pt>
                <c:pt idx="160">
                  <c:v>15.999999999999959</c:v>
                </c:pt>
                <c:pt idx="161">
                  <c:v>16.099999999999959</c:v>
                </c:pt>
                <c:pt idx="162">
                  <c:v>16.19999999999996</c:v>
                </c:pt>
                <c:pt idx="163">
                  <c:v>16.299999999999962</c:v>
                </c:pt>
                <c:pt idx="164">
                  <c:v>16.399999999999963</c:v>
                </c:pt>
                <c:pt idx="165">
                  <c:v>16.499999999999964</c:v>
                </c:pt>
                <c:pt idx="166">
                  <c:v>16.599999999999966</c:v>
                </c:pt>
                <c:pt idx="167">
                  <c:v>16.699999999999967</c:v>
                </c:pt>
                <c:pt idx="168">
                  <c:v>16.799999999999969</c:v>
                </c:pt>
                <c:pt idx="169">
                  <c:v>16.89999999999997</c:v>
                </c:pt>
                <c:pt idx="170">
                  <c:v>16.999999999999972</c:v>
                </c:pt>
                <c:pt idx="171">
                  <c:v>17.099999999999973</c:v>
                </c:pt>
                <c:pt idx="172">
                  <c:v>17.199999999999974</c:v>
                </c:pt>
                <c:pt idx="173">
                  <c:v>17.299999999999976</c:v>
                </c:pt>
                <c:pt idx="174">
                  <c:v>17.399999999999977</c:v>
                </c:pt>
                <c:pt idx="175">
                  <c:v>17.499999999999979</c:v>
                </c:pt>
                <c:pt idx="176">
                  <c:v>17.59999999999998</c:v>
                </c:pt>
                <c:pt idx="177">
                  <c:v>17.699999999999982</c:v>
                </c:pt>
                <c:pt idx="178">
                  <c:v>17.799999999999983</c:v>
                </c:pt>
                <c:pt idx="179">
                  <c:v>17.899999999999984</c:v>
                </c:pt>
                <c:pt idx="180">
                  <c:v>17.999999999999986</c:v>
                </c:pt>
                <c:pt idx="181">
                  <c:v>18.099999999999987</c:v>
                </c:pt>
                <c:pt idx="182">
                  <c:v>18.199999999999989</c:v>
                </c:pt>
                <c:pt idx="183">
                  <c:v>18.29999999999999</c:v>
                </c:pt>
                <c:pt idx="184">
                  <c:v>18.399999999999991</c:v>
                </c:pt>
                <c:pt idx="185">
                  <c:v>18.499999999999993</c:v>
                </c:pt>
                <c:pt idx="186">
                  <c:v>18.599999999999994</c:v>
                </c:pt>
                <c:pt idx="187">
                  <c:v>18.699999999999996</c:v>
                </c:pt>
                <c:pt idx="188">
                  <c:v>18.799999999999997</c:v>
                </c:pt>
                <c:pt idx="189">
                  <c:v>18.899999999999999</c:v>
                </c:pt>
                <c:pt idx="190">
                  <c:v>19</c:v>
                </c:pt>
                <c:pt idx="191">
                  <c:v>19.100000000000001</c:v>
                </c:pt>
                <c:pt idx="192">
                  <c:v>19.200000000000003</c:v>
                </c:pt>
                <c:pt idx="193">
                  <c:v>19.300000000000004</c:v>
                </c:pt>
                <c:pt idx="194">
                  <c:v>19.400000000000006</c:v>
                </c:pt>
                <c:pt idx="195">
                  <c:v>19.500000000000007</c:v>
                </c:pt>
                <c:pt idx="196">
                  <c:v>19.600000000000009</c:v>
                </c:pt>
                <c:pt idx="197">
                  <c:v>19.70000000000001</c:v>
                </c:pt>
                <c:pt idx="198">
                  <c:v>19.800000000000011</c:v>
                </c:pt>
                <c:pt idx="199">
                  <c:v>19.900000000000013</c:v>
                </c:pt>
                <c:pt idx="200">
                  <c:v>20.000000000000014</c:v>
                </c:pt>
                <c:pt idx="201">
                  <c:v>20.100000000000016</c:v>
                </c:pt>
                <c:pt idx="202">
                  <c:v>20.200000000000017</c:v>
                </c:pt>
                <c:pt idx="203">
                  <c:v>20.300000000000018</c:v>
                </c:pt>
                <c:pt idx="204">
                  <c:v>20.40000000000002</c:v>
                </c:pt>
                <c:pt idx="205">
                  <c:v>20.500000000000021</c:v>
                </c:pt>
                <c:pt idx="206">
                  <c:v>20.600000000000023</c:v>
                </c:pt>
                <c:pt idx="207">
                  <c:v>20.700000000000024</c:v>
                </c:pt>
                <c:pt idx="208">
                  <c:v>20.800000000000026</c:v>
                </c:pt>
                <c:pt idx="209">
                  <c:v>20.900000000000027</c:v>
                </c:pt>
                <c:pt idx="210">
                  <c:v>21.000000000000028</c:v>
                </c:pt>
                <c:pt idx="211">
                  <c:v>21.10000000000003</c:v>
                </c:pt>
                <c:pt idx="212">
                  <c:v>21.200000000000031</c:v>
                </c:pt>
                <c:pt idx="213">
                  <c:v>21.300000000000033</c:v>
                </c:pt>
                <c:pt idx="214">
                  <c:v>21.400000000000034</c:v>
                </c:pt>
                <c:pt idx="215">
                  <c:v>21.500000000000036</c:v>
                </c:pt>
                <c:pt idx="216">
                  <c:v>21.600000000000037</c:v>
                </c:pt>
                <c:pt idx="217">
                  <c:v>21.700000000000038</c:v>
                </c:pt>
                <c:pt idx="218">
                  <c:v>21.80000000000004</c:v>
                </c:pt>
                <c:pt idx="219">
                  <c:v>21.900000000000041</c:v>
                </c:pt>
                <c:pt idx="220">
                  <c:v>22.000000000000043</c:v>
                </c:pt>
                <c:pt idx="221">
                  <c:v>22.100000000000044</c:v>
                </c:pt>
                <c:pt idx="222">
                  <c:v>22.200000000000045</c:v>
                </c:pt>
                <c:pt idx="223">
                  <c:v>22.300000000000047</c:v>
                </c:pt>
                <c:pt idx="224">
                  <c:v>22.400000000000048</c:v>
                </c:pt>
                <c:pt idx="225">
                  <c:v>22.50000000000005</c:v>
                </c:pt>
                <c:pt idx="226">
                  <c:v>22.600000000000051</c:v>
                </c:pt>
                <c:pt idx="227">
                  <c:v>22.700000000000053</c:v>
                </c:pt>
                <c:pt idx="228">
                  <c:v>22.800000000000054</c:v>
                </c:pt>
                <c:pt idx="229">
                  <c:v>22.900000000000055</c:v>
                </c:pt>
                <c:pt idx="230">
                  <c:v>23.000000000000057</c:v>
                </c:pt>
                <c:pt idx="231">
                  <c:v>23.100000000000058</c:v>
                </c:pt>
                <c:pt idx="232">
                  <c:v>23.20000000000006</c:v>
                </c:pt>
                <c:pt idx="233">
                  <c:v>23.300000000000061</c:v>
                </c:pt>
                <c:pt idx="234">
                  <c:v>23.400000000000063</c:v>
                </c:pt>
                <c:pt idx="235">
                  <c:v>23.500000000000064</c:v>
                </c:pt>
                <c:pt idx="236">
                  <c:v>23.600000000000065</c:v>
                </c:pt>
                <c:pt idx="237">
                  <c:v>23.700000000000067</c:v>
                </c:pt>
                <c:pt idx="238">
                  <c:v>23.800000000000068</c:v>
                </c:pt>
                <c:pt idx="239">
                  <c:v>23.90000000000007</c:v>
                </c:pt>
                <c:pt idx="240">
                  <c:v>24.000000000000071</c:v>
                </c:pt>
                <c:pt idx="241">
                  <c:v>24.100000000000072</c:v>
                </c:pt>
                <c:pt idx="242">
                  <c:v>24.200000000000074</c:v>
                </c:pt>
                <c:pt idx="243">
                  <c:v>24.300000000000075</c:v>
                </c:pt>
                <c:pt idx="244">
                  <c:v>24.400000000000077</c:v>
                </c:pt>
                <c:pt idx="245">
                  <c:v>24.500000000000078</c:v>
                </c:pt>
                <c:pt idx="246">
                  <c:v>24.60000000000008</c:v>
                </c:pt>
                <c:pt idx="247">
                  <c:v>24.700000000000081</c:v>
                </c:pt>
                <c:pt idx="248">
                  <c:v>24.800000000000082</c:v>
                </c:pt>
                <c:pt idx="249">
                  <c:v>24.900000000000084</c:v>
                </c:pt>
                <c:pt idx="250">
                  <c:v>25.000000000000085</c:v>
                </c:pt>
                <c:pt idx="251">
                  <c:v>25.100000000000087</c:v>
                </c:pt>
                <c:pt idx="252">
                  <c:v>25.200000000000088</c:v>
                </c:pt>
                <c:pt idx="253">
                  <c:v>25.30000000000009</c:v>
                </c:pt>
                <c:pt idx="254">
                  <c:v>25.400000000000091</c:v>
                </c:pt>
                <c:pt idx="255">
                  <c:v>25.500000000000092</c:v>
                </c:pt>
                <c:pt idx="256">
                  <c:v>25.600000000000094</c:v>
                </c:pt>
                <c:pt idx="257">
                  <c:v>25.700000000000095</c:v>
                </c:pt>
                <c:pt idx="258">
                  <c:v>25.800000000000097</c:v>
                </c:pt>
                <c:pt idx="259">
                  <c:v>25.900000000000098</c:v>
                </c:pt>
                <c:pt idx="260">
                  <c:v>26.000000000000099</c:v>
                </c:pt>
                <c:pt idx="261">
                  <c:v>26.100000000000101</c:v>
                </c:pt>
                <c:pt idx="262">
                  <c:v>26.200000000000102</c:v>
                </c:pt>
                <c:pt idx="263">
                  <c:v>26.300000000000104</c:v>
                </c:pt>
                <c:pt idx="264">
                  <c:v>26.400000000000105</c:v>
                </c:pt>
                <c:pt idx="265">
                  <c:v>26.500000000000107</c:v>
                </c:pt>
                <c:pt idx="266">
                  <c:v>26.600000000000108</c:v>
                </c:pt>
                <c:pt idx="267">
                  <c:v>26.700000000000109</c:v>
                </c:pt>
                <c:pt idx="268">
                  <c:v>26.800000000000111</c:v>
                </c:pt>
                <c:pt idx="269">
                  <c:v>26.900000000000112</c:v>
                </c:pt>
                <c:pt idx="270">
                  <c:v>27.000000000000114</c:v>
                </c:pt>
                <c:pt idx="271">
                  <c:v>27.100000000000115</c:v>
                </c:pt>
                <c:pt idx="272">
                  <c:v>27.200000000000117</c:v>
                </c:pt>
                <c:pt idx="273">
                  <c:v>27.300000000000118</c:v>
                </c:pt>
                <c:pt idx="274">
                  <c:v>27.400000000000119</c:v>
                </c:pt>
                <c:pt idx="275">
                  <c:v>27.500000000000121</c:v>
                </c:pt>
                <c:pt idx="276">
                  <c:v>27.600000000000122</c:v>
                </c:pt>
                <c:pt idx="277">
                  <c:v>27.700000000000124</c:v>
                </c:pt>
                <c:pt idx="278">
                  <c:v>27.800000000000125</c:v>
                </c:pt>
                <c:pt idx="279">
                  <c:v>27.900000000000126</c:v>
                </c:pt>
                <c:pt idx="280">
                  <c:v>28.000000000000128</c:v>
                </c:pt>
                <c:pt idx="281">
                  <c:v>28.100000000000129</c:v>
                </c:pt>
                <c:pt idx="282">
                  <c:v>28.200000000000131</c:v>
                </c:pt>
                <c:pt idx="283">
                  <c:v>28.300000000000132</c:v>
                </c:pt>
                <c:pt idx="284">
                  <c:v>28.400000000000134</c:v>
                </c:pt>
                <c:pt idx="285">
                  <c:v>28.500000000000135</c:v>
                </c:pt>
                <c:pt idx="286">
                  <c:v>28.600000000000136</c:v>
                </c:pt>
                <c:pt idx="287">
                  <c:v>28.700000000000138</c:v>
                </c:pt>
                <c:pt idx="288">
                  <c:v>28.800000000000139</c:v>
                </c:pt>
                <c:pt idx="289">
                  <c:v>28.900000000000141</c:v>
                </c:pt>
                <c:pt idx="290">
                  <c:v>29.000000000000142</c:v>
                </c:pt>
                <c:pt idx="291">
                  <c:v>29.100000000000144</c:v>
                </c:pt>
                <c:pt idx="292">
                  <c:v>29.200000000000145</c:v>
                </c:pt>
                <c:pt idx="293">
                  <c:v>29.300000000000146</c:v>
                </c:pt>
                <c:pt idx="294">
                  <c:v>29.400000000000148</c:v>
                </c:pt>
                <c:pt idx="295">
                  <c:v>29.500000000000149</c:v>
                </c:pt>
                <c:pt idx="296">
                  <c:v>29.600000000000151</c:v>
                </c:pt>
                <c:pt idx="297">
                  <c:v>29.700000000000152</c:v>
                </c:pt>
                <c:pt idx="298">
                  <c:v>29.800000000000153</c:v>
                </c:pt>
                <c:pt idx="299">
                  <c:v>29.900000000000155</c:v>
                </c:pt>
                <c:pt idx="300">
                  <c:v>30.000000000000156</c:v>
                </c:pt>
                <c:pt idx="301">
                  <c:v>30.100000000000158</c:v>
                </c:pt>
                <c:pt idx="302">
                  <c:v>30.200000000000159</c:v>
                </c:pt>
                <c:pt idx="303">
                  <c:v>30.300000000000161</c:v>
                </c:pt>
                <c:pt idx="304">
                  <c:v>30.400000000000162</c:v>
                </c:pt>
                <c:pt idx="305">
                  <c:v>30.500000000000163</c:v>
                </c:pt>
                <c:pt idx="306">
                  <c:v>30.600000000000165</c:v>
                </c:pt>
                <c:pt idx="307">
                  <c:v>30.700000000000166</c:v>
                </c:pt>
                <c:pt idx="308">
                  <c:v>30.800000000000168</c:v>
                </c:pt>
                <c:pt idx="309">
                  <c:v>30.900000000000169</c:v>
                </c:pt>
                <c:pt idx="310">
                  <c:v>31.000000000000171</c:v>
                </c:pt>
                <c:pt idx="311">
                  <c:v>31.100000000000172</c:v>
                </c:pt>
                <c:pt idx="312">
                  <c:v>31.200000000000173</c:v>
                </c:pt>
                <c:pt idx="313">
                  <c:v>31.300000000000175</c:v>
                </c:pt>
                <c:pt idx="314">
                  <c:v>31.400000000000176</c:v>
                </c:pt>
                <c:pt idx="315">
                  <c:v>31.500000000000178</c:v>
                </c:pt>
                <c:pt idx="316">
                  <c:v>31.600000000000179</c:v>
                </c:pt>
                <c:pt idx="317">
                  <c:v>31.70000000000018</c:v>
                </c:pt>
                <c:pt idx="318">
                  <c:v>31.800000000000182</c:v>
                </c:pt>
                <c:pt idx="319">
                  <c:v>31.900000000000183</c:v>
                </c:pt>
                <c:pt idx="320">
                  <c:v>32.000000000000185</c:v>
                </c:pt>
                <c:pt idx="321">
                  <c:v>32.100000000000186</c:v>
                </c:pt>
                <c:pt idx="322">
                  <c:v>32.200000000000188</c:v>
                </c:pt>
                <c:pt idx="323">
                  <c:v>32.300000000000189</c:v>
                </c:pt>
                <c:pt idx="324">
                  <c:v>32.40000000000019</c:v>
                </c:pt>
                <c:pt idx="325">
                  <c:v>32.500000000000192</c:v>
                </c:pt>
                <c:pt idx="326">
                  <c:v>32.600000000000193</c:v>
                </c:pt>
                <c:pt idx="327">
                  <c:v>32.700000000000195</c:v>
                </c:pt>
                <c:pt idx="328">
                  <c:v>32.800000000000196</c:v>
                </c:pt>
                <c:pt idx="329">
                  <c:v>32.900000000000198</c:v>
                </c:pt>
                <c:pt idx="330">
                  <c:v>33.000000000000199</c:v>
                </c:pt>
                <c:pt idx="331">
                  <c:v>33.1000000000002</c:v>
                </c:pt>
                <c:pt idx="332">
                  <c:v>33.200000000000202</c:v>
                </c:pt>
                <c:pt idx="333">
                  <c:v>33.300000000000203</c:v>
                </c:pt>
                <c:pt idx="334">
                  <c:v>33.400000000000205</c:v>
                </c:pt>
                <c:pt idx="335">
                  <c:v>33.500000000000206</c:v>
                </c:pt>
                <c:pt idx="336">
                  <c:v>33.600000000000207</c:v>
                </c:pt>
                <c:pt idx="337">
                  <c:v>33.700000000000209</c:v>
                </c:pt>
                <c:pt idx="338">
                  <c:v>33.80000000000021</c:v>
                </c:pt>
                <c:pt idx="339">
                  <c:v>33.900000000000212</c:v>
                </c:pt>
                <c:pt idx="340">
                  <c:v>34.000000000000213</c:v>
                </c:pt>
                <c:pt idx="341">
                  <c:v>34.100000000000215</c:v>
                </c:pt>
                <c:pt idx="342">
                  <c:v>34.200000000000216</c:v>
                </c:pt>
                <c:pt idx="343">
                  <c:v>34.300000000000217</c:v>
                </c:pt>
                <c:pt idx="344">
                  <c:v>34.400000000000219</c:v>
                </c:pt>
                <c:pt idx="345">
                  <c:v>34.50000000000022</c:v>
                </c:pt>
                <c:pt idx="346">
                  <c:v>34.600000000000222</c:v>
                </c:pt>
                <c:pt idx="347">
                  <c:v>34.700000000000223</c:v>
                </c:pt>
                <c:pt idx="348">
                  <c:v>34.800000000000225</c:v>
                </c:pt>
                <c:pt idx="349">
                  <c:v>34.900000000000226</c:v>
                </c:pt>
                <c:pt idx="350">
                  <c:v>35.000000000000227</c:v>
                </c:pt>
                <c:pt idx="351">
                  <c:v>35.100000000000229</c:v>
                </c:pt>
                <c:pt idx="352">
                  <c:v>35.20000000000023</c:v>
                </c:pt>
                <c:pt idx="353">
                  <c:v>35.300000000000232</c:v>
                </c:pt>
                <c:pt idx="354">
                  <c:v>35.400000000000233</c:v>
                </c:pt>
                <c:pt idx="355">
                  <c:v>35.500000000000234</c:v>
                </c:pt>
                <c:pt idx="356">
                  <c:v>35.600000000000236</c:v>
                </c:pt>
                <c:pt idx="357">
                  <c:v>35.700000000000237</c:v>
                </c:pt>
                <c:pt idx="358">
                  <c:v>35.800000000000239</c:v>
                </c:pt>
                <c:pt idx="359">
                  <c:v>35.90000000000024</c:v>
                </c:pt>
                <c:pt idx="360">
                  <c:v>36.000000000000242</c:v>
                </c:pt>
                <c:pt idx="361">
                  <c:v>36.100000000000243</c:v>
                </c:pt>
                <c:pt idx="362">
                  <c:v>36.200000000000244</c:v>
                </c:pt>
                <c:pt idx="363">
                  <c:v>36.300000000000246</c:v>
                </c:pt>
                <c:pt idx="364">
                  <c:v>36.400000000000247</c:v>
                </c:pt>
                <c:pt idx="365">
                  <c:v>36.500000000000249</c:v>
                </c:pt>
                <c:pt idx="366">
                  <c:v>36.60000000000025</c:v>
                </c:pt>
                <c:pt idx="367">
                  <c:v>36.700000000000252</c:v>
                </c:pt>
                <c:pt idx="368">
                  <c:v>36.800000000000253</c:v>
                </c:pt>
                <c:pt idx="369">
                  <c:v>36.900000000000254</c:v>
                </c:pt>
                <c:pt idx="370">
                  <c:v>37.000000000000256</c:v>
                </c:pt>
                <c:pt idx="371">
                  <c:v>37.100000000000257</c:v>
                </c:pt>
                <c:pt idx="372">
                  <c:v>37.200000000000259</c:v>
                </c:pt>
                <c:pt idx="373">
                  <c:v>37.30000000000026</c:v>
                </c:pt>
                <c:pt idx="374">
                  <c:v>37.400000000000261</c:v>
                </c:pt>
                <c:pt idx="375">
                  <c:v>37.500000000000263</c:v>
                </c:pt>
                <c:pt idx="376">
                  <c:v>37.600000000000264</c:v>
                </c:pt>
                <c:pt idx="377">
                  <c:v>37.700000000000266</c:v>
                </c:pt>
                <c:pt idx="378">
                  <c:v>37.800000000000267</c:v>
                </c:pt>
                <c:pt idx="379">
                  <c:v>37.900000000000269</c:v>
                </c:pt>
                <c:pt idx="380">
                  <c:v>38.00000000000027</c:v>
                </c:pt>
                <c:pt idx="381">
                  <c:v>38.100000000000271</c:v>
                </c:pt>
                <c:pt idx="382">
                  <c:v>38.200000000000273</c:v>
                </c:pt>
                <c:pt idx="383">
                  <c:v>38.300000000000274</c:v>
                </c:pt>
                <c:pt idx="384">
                  <c:v>38.400000000000276</c:v>
                </c:pt>
                <c:pt idx="385">
                  <c:v>38.500000000000277</c:v>
                </c:pt>
                <c:pt idx="386">
                  <c:v>38.600000000000279</c:v>
                </c:pt>
                <c:pt idx="387">
                  <c:v>38.70000000000028</c:v>
                </c:pt>
                <c:pt idx="388">
                  <c:v>38.800000000000281</c:v>
                </c:pt>
                <c:pt idx="389">
                  <c:v>38.900000000000283</c:v>
                </c:pt>
                <c:pt idx="390">
                  <c:v>39.000000000000284</c:v>
                </c:pt>
                <c:pt idx="391">
                  <c:v>39.100000000000286</c:v>
                </c:pt>
                <c:pt idx="392">
                  <c:v>39.200000000000287</c:v>
                </c:pt>
                <c:pt idx="393">
                  <c:v>39.300000000000288</c:v>
                </c:pt>
                <c:pt idx="394">
                  <c:v>39.40000000000029</c:v>
                </c:pt>
                <c:pt idx="395">
                  <c:v>39.500000000000291</c:v>
                </c:pt>
                <c:pt idx="396">
                  <c:v>39.600000000000293</c:v>
                </c:pt>
                <c:pt idx="397">
                  <c:v>39.700000000000294</c:v>
                </c:pt>
                <c:pt idx="398">
                  <c:v>39.800000000000296</c:v>
                </c:pt>
                <c:pt idx="399">
                  <c:v>39.900000000000297</c:v>
                </c:pt>
                <c:pt idx="400">
                  <c:v>40.000000000000298</c:v>
                </c:pt>
                <c:pt idx="401">
                  <c:v>40.1000000000003</c:v>
                </c:pt>
                <c:pt idx="402">
                  <c:v>40.200000000000301</c:v>
                </c:pt>
                <c:pt idx="403">
                  <c:v>40.300000000000303</c:v>
                </c:pt>
                <c:pt idx="404">
                  <c:v>40.400000000000304</c:v>
                </c:pt>
                <c:pt idx="405">
                  <c:v>40.500000000000306</c:v>
                </c:pt>
                <c:pt idx="406">
                  <c:v>40.600000000000307</c:v>
                </c:pt>
                <c:pt idx="407">
                  <c:v>40.700000000000308</c:v>
                </c:pt>
                <c:pt idx="408">
                  <c:v>40.80000000000031</c:v>
                </c:pt>
                <c:pt idx="409">
                  <c:v>40.900000000000311</c:v>
                </c:pt>
                <c:pt idx="410">
                  <c:v>41.000000000000313</c:v>
                </c:pt>
                <c:pt idx="411">
                  <c:v>41.100000000000314</c:v>
                </c:pt>
                <c:pt idx="412">
                  <c:v>41.200000000000315</c:v>
                </c:pt>
                <c:pt idx="413">
                  <c:v>41.300000000000317</c:v>
                </c:pt>
                <c:pt idx="414">
                  <c:v>41.400000000000318</c:v>
                </c:pt>
                <c:pt idx="415">
                  <c:v>41.50000000000032</c:v>
                </c:pt>
                <c:pt idx="416">
                  <c:v>41.600000000000321</c:v>
                </c:pt>
                <c:pt idx="417">
                  <c:v>41.700000000000323</c:v>
                </c:pt>
                <c:pt idx="418">
                  <c:v>41.800000000000324</c:v>
                </c:pt>
                <c:pt idx="419">
                  <c:v>41.900000000000325</c:v>
                </c:pt>
                <c:pt idx="420">
                  <c:v>42.000000000000327</c:v>
                </c:pt>
                <c:pt idx="421">
                  <c:v>42.100000000000328</c:v>
                </c:pt>
                <c:pt idx="422">
                  <c:v>42.20000000000033</c:v>
                </c:pt>
                <c:pt idx="423">
                  <c:v>42.300000000000331</c:v>
                </c:pt>
                <c:pt idx="424">
                  <c:v>42.400000000000333</c:v>
                </c:pt>
                <c:pt idx="425">
                  <c:v>42.500000000000334</c:v>
                </c:pt>
                <c:pt idx="426">
                  <c:v>42.600000000000335</c:v>
                </c:pt>
                <c:pt idx="427">
                  <c:v>42.700000000000337</c:v>
                </c:pt>
                <c:pt idx="428">
                  <c:v>42.800000000000338</c:v>
                </c:pt>
                <c:pt idx="429">
                  <c:v>42.90000000000034</c:v>
                </c:pt>
                <c:pt idx="430">
                  <c:v>43.000000000000341</c:v>
                </c:pt>
                <c:pt idx="431">
                  <c:v>43.100000000000342</c:v>
                </c:pt>
                <c:pt idx="432">
                  <c:v>43.200000000000344</c:v>
                </c:pt>
                <c:pt idx="433">
                  <c:v>43.300000000000345</c:v>
                </c:pt>
                <c:pt idx="434">
                  <c:v>43.400000000000347</c:v>
                </c:pt>
                <c:pt idx="435">
                  <c:v>43.500000000000348</c:v>
                </c:pt>
                <c:pt idx="436">
                  <c:v>43.60000000000035</c:v>
                </c:pt>
                <c:pt idx="437">
                  <c:v>43.700000000000351</c:v>
                </c:pt>
                <c:pt idx="438">
                  <c:v>43.800000000000352</c:v>
                </c:pt>
                <c:pt idx="439">
                  <c:v>43.900000000000354</c:v>
                </c:pt>
                <c:pt idx="440">
                  <c:v>44.000000000000355</c:v>
                </c:pt>
                <c:pt idx="441">
                  <c:v>44.100000000000357</c:v>
                </c:pt>
                <c:pt idx="442">
                  <c:v>44.200000000000358</c:v>
                </c:pt>
                <c:pt idx="443">
                  <c:v>44.30000000000036</c:v>
                </c:pt>
                <c:pt idx="444">
                  <c:v>44.400000000000361</c:v>
                </c:pt>
                <c:pt idx="445">
                  <c:v>44.500000000000362</c:v>
                </c:pt>
                <c:pt idx="446">
                  <c:v>44.600000000000364</c:v>
                </c:pt>
                <c:pt idx="447">
                  <c:v>44.700000000000365</c:v>
                </c:pt>
                <c:pt idx="448">
                  <c:v>44.800000000000367</c:v>
                </c:pt>
                <c:pt idx="449">
                  <c:v>44.900000000000368</c:v>
                </c:pt>
                <c:pt idx="450">
                  <c:v>45.000000000000369</c:v>
                </c:pt>
                <c:pt idx="451">
                  <c:v>45.100000000000371</c:v>
                </c:pt>
                <c:pt idx="452">
                  <c:v>45.200000000000372</c:v>
                </c:pt>
                <c:pt idx="453">
                  <c:v>45.300000000000374</c:v>
                </c:pt>
                <c:pt idx="454">
                  <c:v>45.400000000000375</c:v>
                </c:pt>
                <c:pt idx="455">
                  <c:v>45.500000000000377</c:v>
                </c:pt>
                <c:pt idx="456">
                  <c:v>45.600000000000378</c:v>
                </c:pt>
                <c:pt idx="457">
                  <c:v>45.700000000000379</c:v>
                </c:pt>
                <c:pt idx="458">
                  <c:v>45.800000000000381</c:v>
                </c:pt>
                <c:pt idx="459">
                  <c:v>45.900000000000382</c:v>
                </c:pt>
                <c:pt idx="460">
                  <c:v>46.000000000000384</c:v>
                </c:pt>
                <c:pt idx="461">
                  <c:v>46.100000000000385</c:v>
                </c:pt>
                <c:pt idx="462">
                  <c:v>46.200000000000387</c:v>
                </c:pt>
                <c:pt idx="463">
                  <c:v>46.300000000000388</c:v>
                </c:pt>
                <c:pt idx="464">
                  <c:v>46.400000000000389</c:v>
                </c:pt>
                <c:pt idx="465">
                  <c:v>46.500000000000391</c:v>
                </c:pt>
                <c:pt idx="466">
                  <c:v>46.600000000000392</c:v>
                </c:pt>
                <c:pt idx="467">
                  <c:v>46.700000000000394</c:v>
                </c:pt>
                <c:pt idx="468">
                  <c:v>46.800000000000395</c:v>
                </c:pt>
                <c:pt idx="469">
                  <c:v>46.900000000000396</c:v>
                </c:pt>
                <c:pt idx="470">
                  <c:v>47.000000000000398</c:v>
                </c:pt>
                <c:pt idx="471">
                  <c:v>47.100000000000399</c:v>
                </c:pt>
                <c:pt idx="472">
                  <c:v>47.200000000000401</c:v>
                </c:pt>
                <c:pt idx="473">
                  <c:v>47.300000000000402</c:v>
                </c:pt>
                <c:pt idx="474">
                  <c:v>47.400000000000404</c:v>
                </c:pt>
                <c:pt idx="475">
                  <c:v>47.500000000000405</c:v>
                </c:pt>
                <c:pt idx="476">
                  <c:v>47.600000000000406</c:v>
                </c:pt>
                <c:pt idx="477">
                  <c:v>47.700000000000408</c:v>
                </c:pt>
                <c:pt idx="478">
                  <c:v>47.800000000000409</c:v>
                </c:pt>
                <c:pt idx="479">
                  <c:v>47.900000000000411</c:v>
                </c:pt>
                <c:pt idx="480">
                  <c:v>48.000000000000412</c:v>
                </c:pt>
                <c:pt idx="481">
                  <c:v>48.100000000000414</c:v>
                </c:pt>
                <c:pt idx="482">
                  <c:v>48.200000000000415</c:v>
                </c:pt>
                <c:pt idx="483">
                  <c:v>48.300000000000416</c:v>
                </c:pt>
                <c:pt idx="484">
                  <c:v>48.400000000000418</c:v>
                </c:pt>
                <c:pt idx="485">
                  <c:v>48.500000000000419</c:v>
                </c:pt>
                <c:pt idx="486">
                  <c:v>48.600000000000421</c:v>
                </c:pt>
                <c:pt idx="487">
                  <c:v>48.700000000000422</c:v>
                </c:pt>
                <c:pt idx="488">
                  <c:v>48.800000000000423</c:v>
                </c:pt>
                <c:pt idx="489">
                  <c:v>48.900000000000425</c:v>
                </c:pt>
                <c:pt idx="490">
                  <c:v>49.000000000000426</c:v>
                </c:pt>
                <c:pt idx="491">
                  <c:v>49.100000000000428</c:v>
                </c:pt>
                <c:pt idx="492">
                  <c:v>49.200000000000429</c:v>
                </c:pt>
                <c:pt idx="493">
                  <c:v>49.300000000000431</c:v>
                </c:pt>
                <c:pt idx="494">
                  <c:v>49.400000000000432</c:v>
                </c:pt>
                <c:pt idx="495">
                  <c:v>49.500000000000433</c:v>
                </c:pt>
                <c:pt idx="496">
                  <c:v>49.600000000000435</c:v>
                </c:pt>
                <c:pt idx="497">
                  <c:v>49.700000000000436</c:v>
                </c:pt>
                <c:pt idx="498">
                  <c:v>49.800000000000438</c:v>
                </c:pt>
                <c:pt idx="499">
                  <c:v>49.900000000000439</c:v>
                </c:pt>
                <c:pt idx="500">
                  <c:v>50.000000000000441</c:v>
                </c:pt>
                <c:pt idx="501">
                  <c:v>50.100000000000442</c:v>
                </c:pt>
                <c:pt idx="502">
                  <c:v>50.200000000000443</c:v>
                </c:pt>
                <c:pt idx="503">
                  <c:v>50.300000000000445</c:v>
                </c:pt>
                <c:pt idx="504">
                  <c:v>50.400000000000446</c:v>
                </c:pt>
                <c:pt idx="505">
                  <c:v>50.500000000000448</c:v>
                </c:pt>
                <c:pt idx="506">
                  <c:v>50.600000000000449</c:v>
                </c:pt>
                <c:pt idx="507">
                  <c:v>50.70000000000045</c:v>
                </c:pt>
                <c:pt idx="508">
                  <c:v>50.800000000000452</c:v>
                </c:pt>
                <c:pt idx="509">
                  <c:v>50.900000000000453</c:v>
                </c:pt>
                <c:pt idx="510">
                  <c:v>51.000000000000455</c:v>
                </c:pt>
                <c:pt idx="511">
                  <c:v>51.100000000000456</c:v>
                </c:pt>
                <c:pt idx="512">
                  <c:v>51.200000000000458</c:v>
                </c:pt>
                <c:pt idx="513">
                  <c:v>51.300000000000459</c:v>
                </c:pt>
                <c:pt idx="514">
                  <c:v>51.40000000000046</c:v>
                </c:pt>
                <c:pt idx="515">
                  <c:v>51.500000000000462</c:v>
                </c:pt>
                <c:pt idx="516">
                  <c:v>51.600000000000463</c:v>
                </c:pt>
                <c:pt idx="517">
                  <c:v>51.700000000000465</c:v>
                </c:pt>
                <c:pt idx="518">
                  <c:v>51.800000000000466</c:v>
                </c:pt>
                <c:pt idx="519">
                  <c:v>51.900000000000468</c:v>
                </c:pt>
                <c:pt idx="520">
                  <c:v>52.000000000000469</c:v>
                </c:pt>
                <c:pt idx="521">
                  <c:v>52.10000000000047</c:v>
                </c:pt>
                <c:pt idx="522">
                  <c:v>52.200000000000472</c:v>
                </c:pt>
                <c:pt idx="523">
                  <c:v>52.300000000000473</c:v>
                </c:pt>
                <c:pt idx="524">
                  <c:v>52.400000000000475</c:v>
                </c:pt>
                <c:pt idx="525">
                  <c:v>52.500000000000476</c:v>
                </c:pt>
                <c:pt idx="526">
                  <c:v>52.600000000000477</c:v>
                </c:pt>
                <c:pt idx="527">
                  <c:v>52.700000000000479</c:v>
                </c:pt>
                <c:pt idx="528">
                  <c:v>52.80000000000048</c:v>
                </c:pt>
                <c:pt idx="529">
                  <c:v>52.900000000000482</c:v>
                </c:pt>
                <c:pt idx="530">
                  <c:v>53.000000000000483</c:v>
                </c:pt>
                <c:pt idx="531">
                  <c:v>53.100000000000485</c:v>
                </c:pt>
                <c:pt idx="532">
                  <c:v>53.200000000000486</c:v>
                </c:pt>
                <c:pt idx="533">
                  <c:v>53.300000000000487</c:v>
                </c:pt>
                <c:pt idx="534">
                  <c:v>53.400000000000489</c:v>
                </c:pt>
                <c:pt idx="535">
                  <c:v>53.50000000000049</c:v>
                </c:pt>
                <c:pt idx="536">
                  <c:v>53.600000000000492</c:v>
                </c:pt>
                <c:pt idx="537">
                  <c:v>53.700000000000493</c:v>
                </c:pt>
                <c:pt idx="538">
                  <c:v>53.800000000000495</c:v>
                </c:pt>
                <c:pt idx="539">
                  <c:v>53.900000000000496</c:v>
                </c:pt>
                <c:pt idx="540">
                  <c:v>54.000000000000497</c:v>
                </c:pt>
                <c:pt idx="541">
                  <c:v>54.100000000000499</c:v>
                </c:pt>
                <c:pt idx="542">
                  <c:v>54.2000000000005</c:v>
                </c:pt>
                <c:pt idx="543">
                  <c:v>54.300000000000502</c:v>
                </c:pt>
                <c:pt idx="544">
                  <c:v>54.400000000000503</c:v>
                </c:pt>
                <c:pt idx="545">
                  <c:v>54.500000000000504</c:v>
                </c:pt>
                <c:pt idx="546">
                  <c:v>54.600000000000506</c:v>
                </c:pt>
                <c:pt idx="547">
                  <c:v>54.700000000000507</c:v>
                </c:pt>
                <c:pt idx="548">
                  <c:v>54.800000000000509</c:v>
                </c:pt>
                <c:pt idx="549">
                  <c:v>54.90000000000051</c:v>
                </c:pt>
                <c:pt idx="550">
                  <c:v>55.000000000000512</c:v>
                </c:pt>
                <c:pt idx="551">
                  <c:v>55.100000000000513</c:v>
                </c:pt>
                <c:pt idx="552">
                  <c:v>55.200000000000514</c:v>
                </c:pt>
                <c:pt idx="553">
                  <c:v>55.300000000000516</c:v>
                </c:pt>
                <c:pt idx="554">
                  <c:v>55.400000000000517</c:v>
                </c:pt>
                <c:pt idx="555">
                  <c:v>55.500000000000519</c:v>
                </c:pt>
                <c:pt idx="556">
                  <c:v>55.60000000000052</c:v>
                </c:pt>
                <c:pt idx="557">
                  <c:v>55.700000000000522</c:v>
                </c:pt>
                <c:pt idx="558">
                  <c:v>55.800000000000523</c:v>
                </c:pt>
                <c:pt idx="559">
                  <c:v>55.900000000000524</c:v>
                </c:pt>
                <c:pt idx="560">
                  <c:v>56.000000000000526</c:v>
                </c:pt>
                <c:pt idx="561">
                  <c:v>56.100000000000527</c:v>
                </c:pt>
                <c:pt idx="562">
                  <c:v>56.200000000000529</c:v>
                </c:pt>
                <c:pt idx="563">
                  <c:v>56.30000000000053</c:v>
                </c:pt>
                <c:pt idx="564">
                  <c:v>56.400000000000531</c:v>
                </c:pt>
                <c:pt idx="565">
                  <c:v>56.500000000000533</c:v>
                </c:pt>
                <c:pt idx="566">
                  <c:v>56.600000000000534</c:v>
                </c:pt>
                <c:pt idx="567">
                  <c:v>56.700000000000536</c:v>
                </c:pt>
                <c:pt idx="568">
                  <c:v>56.800000000000537</c:v>
                </c:pt>
                <c:pt idx="569">
                  <c:v>56.900000000000539</c:v>
                </c:pt>
                <c:pt idx="570">
                  <c:v>57.00000000000054</c:v>
                </c:pt>
                <c:pt idx="571">
                  <c:v>57.100000000000541</c:v>
                </c:pt>
                <c:pt idx="572">
                  <c:v>57.200000000000543</c:v>
                </c:pt>
                <c:pt idx="573">
                  <c:v>57.300000000000544</c:v>
                </c:pt>
                <c:pt idx="574">
                  <c:v>57.400000000000546</c:v>
                </c:pt>
                <c:pt idx="575">
                  <c:v>57.500000000000547</c:v>
                </c:pt>
                <c:pt idx="576">
                  <c:v>57.600000000000549</c:v>
                </c:pt>
                <c:pt idx="577">
                  <c:v>57.70000000000055</c:v>
                </c:pt>
                <c:pt idx="578">
                  <c:v>57.800000000000551</c:v>
                </c:pt>
                <c:pt idx="579">
                  <c:v>57.900000000000553</c:v>
                </c:pt>
                <c:pt idx="580">
                  <c:v>58.000000000000554</c:v>
                </c:pt>
                <c:pt idx="581">
                  <c:v>58.100000000000556</c:v>
                </c:pt>
                <c:pt idx="582">
                  <c:v>58.200000000000557</c:v>
                </c:pt>
                <c:pt idx="583">
                  <c:v>58.300000000000558</c:v>
                </c:pt>
                <c:pt idx="584">
                  <c:v>58.40000000000056</c:v>
                </c:pt>
                <c:pt idx="585">
                  <c:v>58.500000000000561</c:v>
                </c:pt>
                <c:pt idx="586">
                  <c:v>58.600000000000563</c:v>
                </c:pt>
                <c:pt idx="587">
                  <c:v>58.700000000000564</c:v>
                </c:pt>
                <c:pt idx="588">
                  <c:v>58.800000000000566</c:v>
                </c:pt>
                <c:pt idx="589">
                  <c:v>58.900000000000567</c:v>
                </c:pt>
                <c:pt idx="590">
                  <c:v>59.000000000000568</c:v>
                </c:pt>
                <c:pt idx="591">
                  <c:v>59.10000000000057</c:v>
                </c:pt>
                <c:pt idx="592">
                  <c:v>59.200000000000571</c:v>
                </c:pt>
                <c:pt idx="593">
                  <c:v>59.300000000000573</c:v>
                </c:pt>
                <c:pt idx="594">
                  <c:v>59.400000000000574</c:v>
                </c:pt>
                <c:pt idx="595">
                  <c:v>59.500000000000576</c:v>
                </c:pt>
                <c:pt idx="596">
                  <c:v>59.600000000000577</c:v>
                </c:pt>
                <c:pt idx="597">
                  <c:v>59.700000000000578</c:v>
                </c:pt>
                <c:pt idx="598">
                  <c:v>59.80000000000058</c:v>
                </c:pt>
                <c:pt idx="599">
                  <c:v>59.900000000000581</c:v>
                </c:pt>
                <c:pt idx="600">
                  <c:v>60.000000000000583</c:v>
                </c:pt>
                <c:pt idx="601">
                  <c:v>60.100000000000584</c:v>
                </c:pt>
                <c:pt idx="602">
                  <c:v>60.200000000000585</c:v>
                </c:pt>
                <c:pt idx="603">
                  <c:v>60.300000000000587</c:v>
                </c:pt>
                <c:pt idx="604">
                  <c:v>60.400000000000588</c:v>
                </c:pt>
                <c:pt idx="605">
                  <c:v>60.50000000000059</c:v>
                </c:pt>
                <c:pt idx="606">
                  <c:v>60.600000000000591</c:v>
                </c:pt>
                <c:pt idx="607">
                  <c:v>60.700000000000593</c:v>
                </c:pt>
                <c:pt idx="608">
                  <c:v>60.800000000000594</c:v>
                </c:pt>
                <c:pt idx="609">
                  <c:v>60.900000000000595</c:v>
                </c:pt>
                <c:pt idx="610">
                  <c:v>61.000000000000597</c:v>
                </c:pt>
                <c:pt idx="611">
                  <c:v>61.100000000000598</c:v>
                </c:pt>
                <c:pt idx="612">
                  <c:v>61.2000000000006</c:v>
                </c:pt>
                <c:pt idx="613">
                  <c:v>61.300000000000601</c:v>
                </c:pt>
                <c:pt idx="614">
                  <c:v>61.400000000000603</c:v>
                </c:pt>
                <c:pt idx="615">
                  <c:v>61.500000000000604</c:v>
                </c:pt>
                <c:pt idx="616">
                  <c:v>61.600000000000605</c:v>
                </c:pt>
                <c:pt idx="617">
                  <c:v>61.700000000000607</c:v>
                </c:pt>
                <c:pt idx="618">
                  <c:v>61.800000000000608</c:v>
                </c:pt>
                <c:pt idx="619">
                  <c:v>61.90000000000061</c:v>
                </c:pt>
                <c:pt idx="620">
                  <c:v>62.000000000000611</c:v>
                </c:pt>
                <c:pt idx="621">
                  <c:v>62.100000000000612</c:v>
                </c:pt>
                <c:pt idx="622">
                  <c:v>62.200000000000614</c:v>
                </c:pt>
                <c:pt idx="623">
                  <c:v>62.300000000000615</c:v>
                </c:pt>
                <c:pt idx="624">
                  <c:v>62.400000000000617</c:v>
                </c:pt>
                <c:pt idx="625">
                  <c:v>62.500000000000618</c:v>
                </c:pt>
                <c:pt idx="626">
                  <c:v>62.60000000000062</c:v>
                </c:pt>
                <c:pt idx="627">
                  <c:v>62.700000000000621</c:v>
                </c:pt>
                <c:pt idx="628">
                  <c:v>62.800000000000622</c:v>
                </c:pt>
                <c:pt idx="629">
                  <c:v>62.900000000000624</c:v>
                </c:pt>
                <c:pt idx="630">
                  <c:v>63.000000000000625</c:v>
                </c:pt>
                <c:pt idx="631">
                  <c:v>63.100000000000627</c:v>
                </c:pt>
                <c:pt idx="632">
                  <c:v>63.200000000000628</c:v>
                </c:pt>
                <c:pt idx="633">
                  <c:v>63.30000000000063</c:v>
                </c:pt>
                <c:pt idx="634">
                  <c:v>63.400000000000631</c:v>
                </c:pt>
                <c:pt idx="635">
                  <c:v>63.500000000000632</c:v>
                </c:pt>
                <c:pt idx="636">
                  <c:v>63.600000000000634</c:v>
                </c:pt>
                <c:pt idx="637">
                  <c:v>63.700000000000635</c:v>
                </c:pt>
                <c:pt idx="638">
                  <c:v>63.800000000000637</c:v>
                </c:pt>
                <c:pt idx="639">
                  <c:v>63.900000000000638</c:v>
                </c:pt>
                <c:pt idx="640">
                  <c:v>64.000000000000639</c:v>
                </c:pt>
                <c:pt idx="641">
                  <c:v>64.100000000000634</c:v>
                </c:pt>
                <c:pt idx="642">
                  <c:v>64.200000000000628</c:v>
                </c:pt>
                <c:pt idx="643">
                  <c:v>64.300000000000622</c:v>
                </c:pt>
                <c:pt idx="644">
                  <c:v>64.400000000000617</c:v>
                </c:pt>
                <c:pt idx="645">
                  <c:v>64.500000000000611</c:v>
                </c:pt>
                <c:pt idx="646">
                  <c:v>64.600000000000605</c:v>
                </c:pt>
                <c:pt idx="647">
                  <c:v>64.7000000000006</c:v>
                </c:pt>
                <c:pt idx="648">
                  <c:v>64.800000000000594</c:v>
                </c:pt>
                <c:pt idx="649">
                  <c:v>64.900000000000588</c:v>
                </c:pt>
                <c:pt idx="650">
                  <c:v>65.000000000000583</c:v>
                </c:pt>
                <c:pt idx="651">
                  <c:v>65.100000000000577</c:v>
                </c:pt>
                <c:pt idx="652">
                  <c:v>65.200000000000571</c:v>
                </c:pt>
                <c:pt idx="653">
                  <c:v>65.300000000000566</c:v>
                </c:pt>
                <c:pt idx="654">
                  <c:v>65.40000000000056</c:v>
                </c:pt>
                <c:pt idx="655">
                  <c:v>65.500000000000554</c:v>
                </c:pt>
                <c:pt idx="656">
                  <c:v>65.600000000000549</c:v>
                </c:pt>
                <c:pt idx="657">
                  <c:v>65.700000000000543</c:v>
                </c:pt>
                <c:pt idx="658">
                  <c:v>65.800000000000537</c:v>
                </c:pt>
                <c:pt idx="659">
                  <c:v>65.900000000000531</c:v>
                </c:pt>
                <c:pt idx="660">
                  <c:v>66.000000000000526</c:v>
                </c:pt>
                <c:pt idx="661">
                  <c:v>66.10000000000052</c:v>
                </c:pt>
                <c:pt idx="662">
                  <c:v>66.200000000000514</c:v>
                </c:pt>
                <c:pt idx="663">
                  <c:v>66.300000000000509</c:v>
                </c:pt>
                <c:pt idx="664">
                  <c:v>66.400000000000503</c:v>
                </c:pt>
                <c:pt idx="665">
                  <c:v>66.500000000000497</c:v>
                </c:pt>
                <c:pt idx="666">
                  <c:v>66.600000000000492</c:v>
                </c:pt>
                <c:pt idx="667">
                  <c:v>66.700000000000486</c:v>
                </c:pt>
                <c:pt idx="668">
                  <c:v>66.80000000000048</c:v>
                </c:pt>
                <c:pt idx="669">
                  <c:v>66.900000000000475</c:v>
                </c:pt>
                <c:pt idx="670">
                  <c:v>67.000000000000469</c:v>
                </c:pt>
                <c:pt idx="671">
                  <c:v>67.100000000000463</c:v>
                </c:pt>
                <c:pt idx="672">
                  <c:v>67.200000000000458</c:v>
                </c:pt>
                <c:pt idx="673">
                  <c:v>67.300000000000452</c:v>
                </c:pt>
                <c:pt idx="674">
                  <c:v>67.400000000000446</c:v>
                </c:pt>
                <c:pt idx="675">
                  <c:v>67.500000000000441</c:v>
                </c:pt>
                <c:pt idx="676">
                  <c:v>67.600000000000435</c:v>
                </c:pt>
                <c:pt idx="677">
                  <c:v>67.700000000000429</c:v>
                </c:pt>
                <c:pt idx="678">
                  <c:v>67.800000000000423</c:v>
                </c:pt>
                <c:pt idx="679">
                  <c:v>67.900000000000418</c:v>
                </c:pt>
                <c:pt idx="680">
                  <c:v>68.000000000000412</c:v>
                </c:pt>
                <c:pt idx="681">
                  <c:v>68.100000000000406</c:v>
                </c:pt>
                <c:pt idx="682">
                  <c:v>68.200000000000401</c:v>
                </c:pt>
                <c:pt idx="683">
                  <c:v>68.300000000000395</c:v>
                </c:pt>
                <c:pt idx="684">
                  <c:v>68.400000000000389</c:v>
                </c:pt>
                <c:pt idx="685">
                  <c:v>68.500000000000384</c:v>
                </c:pt>
                <c:pt idx="686">
                  <c:v>68.600000000000378</c:v>
                </c:pt>
                <c:pt idx="687">
                  <c:v>68.700000000000372</c:v>
                </c:pt>
                <c:pt idx="688">
                  <c:v>68.800000000000367</c:v>
                </c:pt>
                <c:pt idx="689">
                  <c:v>68.900000000000361</c:v>
                </c:pt>
                <c:pt idx="690">
                  <c:v>69.000000000000355</c:v>
                </c:pt>
                <c:pt idx="691">
                  <c:v>69.10000000000035</c:v>
                </c:pt>
                <c:pt idx="692">
                  <c:v>69.200000000000344</c:v>
                </c:pt>
                <c:pt idx="693">
                  <c:v>69.300000000000338</c:v>
                </c:pt>
                <c:pt idx="694">
                  <c:v>69.400000000000333</c:v>
                </c:pt>
                <c:pt idx="695">
                  <c:v>69.500000000000327</c:v>
                </c:pt>
                <c:pt idx="696">
                  <c:v>69.600000000000321</c:v>
                </c:pt>
                <c:pt idx="697">
                  <c:v>69.700000000000315</c:v>
                </c:pt>
                <c:pt idx="698">
                  <c:v>69.80000000000031</c:v>
                </c:pt>
                <c:pt idx="699">
                  <c:v>69.900000000000304</c:v>
                </c:pt>
                <c:pt idx="700">
                  <c:v>70.000000000000298</c:v>
                </c:pt>
                <c:pt idx="701">
                  <c:v>70.100000000000293</c:v>
                </c:pt>
                <c:pt idx="702">
                  <c:v>70.200000000000287</c:v>
                </c:pt>
                <c:pt idx="703">
                  <c:v>70.300000000000281</c:v>
                </c:pt>
                <c:pt idx="704">
                  <c:v>70.400000000000276</c:v>
                </c:pt>
                <c:pt idx="705">
                  <c:v>70.50000000000027</c:v>
                </c:pt>
                <c:pt idx="706">
                  <c:v>70.600000000000264</c:v>
                </c:pt>
                <c:pt idx="707">
                  <c:v>70.700000000000259</c:v>
                </c:pt>
                <c:pt idx="708">
                  <c:v>70.800000000000253</c:v>
                </c:pt>
                <c:pt idx="709">
                  <c:v>70.900000000000247</c:v>
                </c:pt>
                <c:pt idx="710">
                  <c:v>71.000000000000242</c:v>
                </c:pt>
                <c:pt idx="711">
                  <c:v>71.100000000000236</c:v>
                </c:pt>
                <c:pt idx="712">
                  <c:v>71.20000000000023</c:v>
                </c:pt>
                <c:pt idx="713">
                  <c:v>71.300000000000225</c:v>
                </c:pt>
                <c:pt idx="714">
                  <c:v>71.400000000000219</c:v>
                </c:pt>
                <c:pt idx="715">
                  <c:v>71.500000000000213</c:v>
                </c:pt>
                <c:pt idx="716">
                  <c:v>71.600000000000207</c:v>
                </c:pt>
                <c:pt idx="717">
                  <c:v>71.700000000000202</c:v>
                </c:pt>
                <c:pt idx="718">
                  <c:v>71.800000000000196</c:v>
                </c:pt>
                <c:pt idx="719">
                  <c:v>71.90000000000019</c:v>
                </c:pt>
                <c:pt idx="720">
                  <c:v>72.000000000000185</c:v>
                </c:pt>
                <c:pt idx="721">
                  <c:v>72.100000000000179</c:v>
                </c:pt>
                <c:pt idx="722">
                  <c:v>72.200000000000173</c:v>
                </c:pt>
                <c:pt idx="723">
                  <c:v>72.300000000000168</c:v>
                </c:pt>
                <c:pt idx="724">
                  <c:v>72.400000000000162</c:v>
                </c:pt>
                <c:pt idx="725">
                  <c:v>72.500000000000156</c:v>
                </c:pt>
                <c:pt idx="726">
                  <c:v>72.600000000000151</c:v>
                </c:pt>
                <c:pt idx="727">
                  <c:v>72.700000000000145</c:v>
                </c:pt>
                <c:pt idx="728">
                  <c:v>72.800000000000139</c:v>
                </c:pt>
                <c:pt idx="729">
                  <c:v>72.900000000000134</c:v>
                </c:pt>
                <c:pt idx="730">
                  <c:v>73.000000000000128</c:v>
                </c:pt>
                <c:pt idx="731">
                  <c:v>73.100000000000122</c:v>
                </c:pt>
                <c:pt idx="732">
                  <c:v>73.200000000000117</c:v>
                </c:pt>
                <c:pt idx="733">
                  <c:v>73.300000000000111</c:v>
                </c:pt>
                <c:pt idx="734">
                  <c:v>73.400000000000105</c:v>
                </c:pt>
                <c:pt idx="735">
                  <c:v>73.500000000000099</c:v>
                </c:pt>
                <c:pt idx="736">
                  <c:v>73.600000000000094</c:v>
                </c:pt>
                <c:pt idx="737">
                  <c:v>73.700000000000088</c:v>
                </c:pt>
                <c:pt idx="738">
                  <c:v>73.800000000000082</c:v>
                </c:pt>
                <c:pt idx="739">
                  <c:v>73.900000000000077</c:v>
                </c:pt>
                <c:pt idx="740">
                  <c:v>74.000000000000071</c:v>
                </c:pt>
                <c:pt idx="741">
                  <c:v>74.100000000000065</c:v>
                </c:pt>
                <c:pt idx="742">
                  <c:v>74.20000000000006</c:v>
                </c:pt>
                <c:pt idx="743">
                  <c:v>74.300000000000054</c:v>
                </c:pt>
                <c:pt idx="744">
                  <c:v>74.400000000000048</c:v>
                </c:pt>
                <c:pt idx="745">
                  <c:v>74.500000000000043</c:v>
                </c:pt>
                <c:pt idx="746">
                  <c:v>74.600000000000037</c:v>
                </c:pt>
                <c:pt idx="747">
                  <c:v>74.700000000000031</c:v>
                </c:pt>
                <c:pt idx="748">
                  <c:v>74.800000000000026</c:v>
                </c:pt>
                <c:pt idx="749">
                  <c:v>74.90000000000002</c:v>
                </c:pt>
                <c:pt idx="750">
                  <c:v>75.000000000000014</c:v>
                </c:pt>
                <c:pt idx="751">
                  <c:v>75.100000000000009</c:v>
                </c:pt>
                <c:pt idx="752">
                  <c:v>75.2</c:v>
                </c:pt>
                <c:pt idx="753">
                  <c:v>75.3</c:v>
                </c:pt>
                <c:pt idx="754">
                  <c:v>75.399999999999991</c:v>
                </c:pt>
                <c:pt idx="755">
                  <c:v>75.499999999999986</c:v>
                </c:pt>
                <c:pt idx="756">
                  <c:v>75.59999999999998</c:v>
                </c:pt>
                <c:pt idx="757">
                  <c:v>75.699999999999974</c:v>
                </c:pt>
                <c:pt idx="758">
                  <c:v>75.799999999999969</c:v>
                </c:pt>
                <c:pt idx="759">
                  <c:v>75.899999999999963</c:v>
                </c:pt>
                <c:pt idx="760">
                  <c:v>75.999999999999957</c:v>
                </c:pt>
                <c:pt idx="761">
                  <c:v>76.099999999999952</c:v>
                </c:pt>
                <c:pt idx="762">
                  <c:v>76.199999999999946</c:v>
                </c:pt>
                <c:pt idx="763">
                  <c:v>76.29999999999994</c:v>
                </c:pt>
                <c:pt idx="764">
                  <c:v>76.399999999999935</c:v>
                </c:pt>
                <c:pt idx="765">
                  <c:v>76.499999999999929</c:v>
                </c:pt>
                <c:pt idx="766">
                  <c:v>76.599999999999923</c:v>
                </c:pt>
                <c:pt idx="767">
                  <c:v>76.699999999999918</c:v>
                </c:pt>
                <c:pt idx="768">
                  <c:v>76.799999999999912</c:v>
                </c:pt>
                <c:pt idx="769">
                  <c:v>76.899999999999906</c:v>
                </c:pt>
                <c:pt idx="770">
                  <c:v>76.999999999999901</c:v>
                </c:pt>
                <c:pt idx="771">
                  <c:v>77.099999999999895</c:v>
                </c:pt>
                <c:pt idx="772">
                  <c:v>77.199999999999889</c:v>
                </c:pt>
                <c:pt idx="773">
                  <c:v>77.299999999999883</c:v>
                </c:pt>
                <c:pt idx="774">
                  <c:v>77.399999999999878</c:v>
                </c:pt>
                <c:pt idx="775">
                  <c:v>77.499999999999872</c:v>
                </c:pt>
                <c:pt idx="776">
                  <c:v>77.599999999999866</c:v>
                </c:pt>
                <c:pt idx="777">
                  <c:v>77.699999999999861</c:v>
                </c:pt>
                <c:pt idx="778">
                  <c:v>77.799999999999855</c:v>
                </c:pt>
                <c:pt idx="779">
                  <c:v>77.899999999999849</c:v>
                </c:pt>
                <c:pt idx="780">
                  <c:v>77.999999999999844</c:v>
                </c:pt>
                <c:pt idx="781">
                  <c:v>78.099999999999838</c:v>
                </c:pt>
                <c:pt idx="782">
                  <c:v>78.199999999999832</c:v>
                </c:pt>
                <c:pt idx="783">
                  <c:v>78.299999999999827</c:v>
                </c:pt>
                <c:pt idx="784">
                  <c:v>78.399999999999821</c:v>
                </c:pt>
                <c:pt idx="785">
                  <c:v>78.499999999999815</c:v>
                </c:pt>
                <c:pt idx="786">
                  <c:v>78.59999999999981</c:v>
                </c:pt>
                <c:pt idx="787">
                  <c:v>78.699999999999804</c:v>
                </c:pt>
                <c:pt idx="788">
                  <c:v>78.799999999999798</c:v>
                </c:pt>
                <c:pt idx="789">
                  <c:v>78.899999999999793</c:v>
                </c:pt>
                <c:pt idx="790">
                  <c:v>78.999999999999787</c:v>
                </c:pt>
                <c:pt idx="791">
                  <c:v>79.099999999999781</c:v>
                </c:pt>
                <c:pt idx="792">
                  <c:v>79.199999999999775</c:v>
                </c:pt>
                <c:pt idx="793">
                  <c:v>79.29999999999977</c:v>
                </c:pt>
                <c:pt idx="794">
                  <c:v>79.399999999999764</c:v>
                </c:pt>
                <c:pt idx="795">
                  <c:v>79.499999999999758</c:v>
                </c:pt>
                <c:pt idx="796">
                  <c:v>79.599999999999753</c:v>
                </c:pt>
                <c:pt idx="797">
                  <c:v>79.699999999999747</c:v>
                </c:pt>
                <c:pt idx="798">
                  <c:v>79.799999999999741</c:v>
                </c:pt>
                <c:pt idx="799">
                  <c:v>79.899999999999736</c:v>
                </c:pt>
                <c:pt idx="800">
                  <c:v>79.99999999999973</c:v>
                </c:pt>
                <c:pt idx="801">
                  <c:v>80.099999999999724</c:v>
                </c:pt>
                <c:pt idx="802">
                  <c:v>80.199999999999719</c:v>
                </c:pt>
                <c:pt idx="803">
                  <c:v>80.299999999999713</c:v>
                </c:pt>
                <c:pt idx="804">
                  <c:v>80.399999999999707</c:v>
                </c:pt>
                <c:pt idx="805">
                  <c:v>80.499999999999702</c:v>
                </c:pt>
                <c:pt idx="806">
                  <c:v>80.599999999999696</c:v>
                </c:pt>
                <c:pt idx="807">
                  <c:v>80.69999999999969</c:v>
                </c:pt>
                <c:pt idx="808">
                  <c:v>80.799999999999685</c:v>
                </c:pt>
                <c:pt idx="809">
                  <c:v>80.899999999999679</c:v>
                </c:pt>
                <c:pt idx="810">
                  <c:v>80.999999999999673</c:v>
                </c:pt>
                <c:pt idx="811">
                  <c:v>81.099999999999667</c:v>
                </c:pt>
                <c:pt idx="812">
                  <c:v>81.199999999999662</c:v>
                </c:pt>
                <c:pt idx="813">
                  <c:v>81.299999999999656</c:v>
                </c:pt>
                <c:pt idx="814">
                  <c:v>81.39999999999965</c:v>
                </c:pt>
                <c:pt idx="815">
                  <c:v>81.499999999999645</c:v>
                </c:pt>
                <c:pt idx="816">
                  <c:v>81.599999999999639</c:v>
                </c:pt>
                <c:pt idx="817">
                  <c:v>81.699999999999633</c:v>
                </c:pt>
                <c:pt idx="818">
                  <c:v>81.799999999999628</c:v>
                </c:pt>
                <c:pt idx="819">
                  <c:v>81.899999999999622</c:v>
                </c:pt>
                <c:pt idx="820">
                  <c:v>81.999999999999616</c:v>
                </c:pt>
                <c:pt idx="821">
                  <c:v>82.099999999999611</c:v>
                </c:pt>
                <c:pt idx="822">
                  <c:v>82.199999999999605</c:v>
                </c:pt>
                <c:pt idx="823">
                  <c:v>82.299999999999599</c:v>
                </c:pt>
                <c:pt idx="824">
                  <c:v>82.399999999999594</c:v>
                </c:pt>
                <c:pt idx="825">
                  <c:v>82.499999999999588</c:v>
                </c:pt>
                <c:pt idx="826">
                  <c:v>82.599999999999582</c:v>
                </c:pt>
                <c:pt idx="827">
                  <c:v>82.699999999999577</c:v>
                </c:pt>
                <c:pt idx="828">
                  <c:v>82.799999999999571</c:v>
                </c:pt>
                <c:pt idx="829">
                  <c:v>82.899999999999565</c:v>
                </c:pt>
                <c:pt idx="830">
                  <c:v>82.999999999999559</c:v>
                </c:pt>
                <c:pt idx="831">
                  <c:v>83.099999999999554</c:v>
                </c:pt>
                <c:pt idx="832">
                  <c:v>83.199999999999548</c:v>
                </c:pt>
                <c:pt idx="833">
                  <c:v>83.299999999999542</c:v>
                </c:pt>
                <c:pt idx="834">
                  <c:v>83.399999999999537</c:v>
                </c:pt>
                <c:pt idx="835">
                  <c:v>83.499999999999531</c:v>
                </c:pt>
                <c:pt idx="836">
                  <c:v>83.599999999999525</c:v>
                </c:pt>
                <c:pt idx="837">
                  <c:v>83.69999999999952</c:v>
                </c:pt>
                <c:pt idx="838">
                  <c:v>83.799999999999514</c:v>
                </c:pt>
                <c:pt idx="839">
                  <c:v>83.899999999999508</c:v>
                </c:pt>
                <c:pt idx="840">
                  <c:v>83.999999999999503</c:v>
                </c:pt>
                <c:pt idx="841">
                  <c:v>84.099999999999497</c:v>
                </c:pt>
                <c:pt idx="842">
                  <c:v>84.199999999999491</c:v>
                </c:pt>
                <c:pt idx="843">
                  <c:v>84.299999999999486</c:v>
                </c:pt>
                <c:pt idx="844">
                  <c:v>84.39999999999948</c:v>
                </c:pt>
                <c:pt idx="845">
                  <c:v>84.499999999999474</c:v>
                </c:pt>
                <c:pt idx="846">
                  <c:v>84.599999999999469</c:v>
                </c:pt>
                <c:pt idx="847">
                  <c:v>84.699999999999463</c:v>
                </c:pt>
                <c:pt idx="848">
                  <c:v>84.799999999999457</c:v>
                </c:pt>
                <c:pt idx="849">
                  <c:v>84.899999999999451</c:v>
                </c:pt>
                <c:pt idx="850">
                  <c:v>84.999999999999446</c:v>
                </c:pt>
                <c:pt idx="851">
                  <c:v>85.09999999999944</c:v>
                </c:pt>
                <c:pt idx="852">
                  <c:v>85.199999999999434</c:v>
                </c:pt>
                <c:pt idx="853">
                  <c:v>85.299999999999429</c:v>
                </c:pt>
                <c:pt idx="854">
                  <c:v>85.399999999999423</c:v>
                </c:pt>
                <c:pt idx="855">
                  <c:v>85.499999999999417</c:v>
                </c:pt>
                <c:pt idx="856">
                  <c:v>85.599999999999412</c:v>
                </c:pt>
                <c:pt idx="857">
                  <c:v>85.699999999999406</c:v>
                </c:pt>
                <c:pt idx="858">
                  <c:v>85.7999999999994</c:v>
                </c:pt>
                <c:pt idx="859">
                  <c:v>85.899999999999395</c:v>
                </c:pt>
                <c:pt idx="860">
                  <c:v>85.999999999999389</c:v>
                </c:pt>
                <c:pt idx="861">
                  <c:v>86.099999999999383</c:v>
                </c:pt>
                <c:pt idx="862">
                  <c:v>86.199999999999378</c:v>
                </c:pt>
                <c:pt idx="863">
                  <c:v>86.299999999999372</c:v>
                </c:pt>
                <c:pt idx="864">
                  <c:v>86.399999999999366</c:v>
                </c:pt>
                <c:pt idx="865">
                  <c:v>86.499999999999361</c:v>
                </c:pt>
                <c:pt idx="866">
                  <c:v>86.599999999999355</c:v>
                </c:pt>
                <c:pt idx="867">
                  <c:v>86.699999999999349</c:v>
                </c:pt>
                <c:pt idx="868">
                  <c:v>86.799999999999343</c:v>
                </c:pt>
                <c:pt idx="869">
                  <c:v>86.899999999999338</c:v>
                </c:pt>
                <c:pt idx="870">
                  <c:v>86.999999999999332</c:v>
                </c:pt>
                <c:pt idx="871">
                  <c:v>87.099999999999326</c:v>
                </c:pt>
                <c:pt idx="872">
                  <c:v>87.199999999999321</c:v>
                </c:pt>
                <c:pt idx="873">
                  <c:v>87.299999999999315</c:v>
                </c:pt>
                <c:pt idx="874">
                  <c:v>87.399999999999309</c:v>
                </c:pt>
                <c:pt idx="875">
                  <c:v>87.499999999999304</c:v>
                </c:pt>
                <c:pt idx="876">
                  <c:v>87.599999999999298</c:v>
                </c:pt>
                <c:pt idx="877">
                  <c:v>87.699999999999292</c:v>
                </c:pt>
                <c:pt idx="878">
                  <c:v>87.799999999999287</c:v>
                </c:pt>
                <c:pt idx="879">
                  <c:v>87.899999999999281</c:v>
                </c:pt>
                <c:pt idx="880">
                  <c:v>87.999999999999275</c:v>
                </c:pt>
                <c:pt idx="881">
                  <c:v>88.09999999999927</c:v>
                </c:pt>
                <c:pt idx="882">
                  <c:v>88.199999999999264</c:v>
                </c:pt>
                <c:pt idx="883">
                  <c:v>88.299999999999258</c:v>
                </c:pt>
                <c:pt idx="884">
                  <c:v>88.399999999999253</c:v>
                </c:pt>
                <c:pt idx="885">
                  <c:v>88.499999999999247</c:v>
                </c:pt>
                <c:pt idx="886">
                  <c:v>88.599999999999241</c:v>
                </c:pt>
                <c:pt idx="887">
                  <c:v>88.699999999999235</c:v>
                </c:pt>
                <c:pt idx="888">
                  <c:v>88.79999999999923</c:v>
                </c:pt>
                <c:pt idx="889">
                  <c:v>88.899999999999224</c:v>
                </c:pt>
                <c:pt idx="890">
                  <c:v>88.999999999999218</c:v>
                </c:pt>
                <c:pt idx="891">
                  <c:v>89.099999999999213</c:v>
                </c:pt>
                <c:pt idx="892">
                  <c:v>89.199999999999207</c:v>
                </c:pt>
                <c:pt idx="893">
                  <c:v>89.299999999999201</c:v>
                </c:pt>
                <c:pt idx="894">
                  <c:v>89.399999999999196</c:v>
                </c:pt>
                <c:pt idx="895">
                  <c:v>89.49999999999919</c:v>
                </c:pt>
                <c:pt idx="896">
                  <c:v>89.599999999999184</c:v>
                </c:pt>
                <c:pt idx="897">
                  <c:v>89.699999999999179</c:v>
                </c:pt>
                <c:pt idx="898">
                  <c:v>89.799999999999173</c:v>
                </c:pt>
                <c:pt idx="899">
                  <c:v>89.899999999999167</c:v>
                </c:pt>
                <c:pt idx="900">
                  <c:v>89.999999999999162</c:v>
                </c:pt>
                <c:pt idx="901">
                  <c:v>90.099999999999156</c:v>
                </c:pt>
                <c:pt idx="902">
                  <c:v>90.19999999999915</c:v>
                </c:pt>
                <c:pt idx="903">
                  <c:v>90.299999999999145</c:v>
                </c:pt>
                <c:pt idx="904">
                  <c:v>90.399999999999139</c:v>
                </c:pt>
                <c:pt idx="905">
                  <c:v>90.499999999999133</c:v>
                </c:pt>
                <c:pt idx="906">
                  <c:v>90.599999999999127</c:v>
                </c:pt>
                <c:pt idx="907">
                  <c:v>90.699999999999122</c:v>
                </c:pt>
                <c:pt idx="908">
                  <c:v>90.799999999999116</c:v>
                </c:pt>
                <c:pt idx="909">
                  <c:v>90.89999999999911</c:v>
                </c:pt>
                <c:pt idx="910">
                  <c:v>90.999999999999105</c:v>
                </c:pt>
                <c:pt idx="911">
                  <c:v>91.099999999999099</c:v>
                </c:pt>
                <c:pt idx="912">
                  <c:v>91.199999999999093</c:v>
                </c:pt>
                <c:pt idx="913">
                  <c:v>91.299999999999088</c:v>
                </c:pt>
                <c:pt idx="914">
                  <c:v>91.399999999999082</c:v>
                </c:pt>
                <c:pt idx="915">
                  <c:v>91.499999999999076</c:v>
                </c:pt>
                <c:pt idx="916">
                  <c:v>91.599999999999071</c:v>
                </c:pt>
                <c:pt idx="917">
                  <c:v>91.699999999999065</c:v>
                </c:pt>
                <c:pt idx="918">
                  <c:v>91.799999999999059</c:v>
                </c:pt>
                <c:pt idx="919">
                  <c:v>91.899999999999054</c:v>
                </c:pt>
                <c:pt idx="920">
                  <c:v>91.999999999999048</c:v>
                </c:pt>
                <c:pt idx="921">
                  <c:v>92.099999999999042</c:v>
                </c:pt>
                <c:pt idx="922">
                  <c:v>92.199999999999037</c:v>
                </c:pt>
                <c:pt idx="923">
                  <c:v>92.299999999999031</c:v>
                </c:pt>
                <c:pt idx="924">
                  <c:v>92.399999999999025</c:v>
                </c:pt>
                <c:pt idx="925">
                  <c:v>92.499999999999019</c:v>
                </c:pt>
                <c:pt idx="926">
                  <c:v>92.599999999999014</c:v>
                </c:pt>
                <c:pt idx="927">
                  <c:v>92.699999999999008</c:v>
                </c:pt>
                <c:pt idx="928">
                  <c:v>92.799999999999002</c:v>
                </c:pt>
                <c:pt idx="929">
                  <c:v>92.899999999998997</c:v>
                </c:pt>
                <c:pt idx="930">
                  <c:v>92.999999999998991</c:v>
                </c:pt>
                <c:pt idx="931">
                  <c:v>93.099999999998985</c:v>
                </c:pt>
                <c:pt idx="932">
                  <c:v>93.19999999999898</c:v>
                </c:pt>
                <c:pt idx="933">
                  <c:v>93.299999999998974</c:v>
                </c:pt>
                <c:pt idx="934">
                  <c:v>93.399999999998968</c:v>
                </c:pt>
                <c:pt idx="935">
                  <c:v>93.499999999998963</c:v>
                </c:pt>
                <c:pt idx="936">
                  <c:v>93.599999999998957</c:v>
                </c:pt>
                <c:pt idx="937">
                  <c:v>93.699999999998951</c:v>
                </c:pt>
                <c:pt idx="938">
                  <c:v>93.799999999998946</c:v>
                </c:pt>
                <c:pt idx="939">
                  <c:v>93.89999999999894</c:v>
                </c:pt>
                <c:pt idx="940">
                  <c:v>93.999999999998934</c:v>
                </c:pt>
                <c:pt idx="941">
                  <c:v>94.099999999998929</c:v>
                </c:pt>
                <c:pt idx="942">
                  <c:v>94.199999999998923</c:v>
                </c:pt>
                <c:pt idx="943">
                  <c:v>94.299999999998917</c:v>
                </c:pt>
                <c:pt idx="944">
                  <c:v>94.399999999998911</c:v>
                </c:pt>
                <c:pt idx="945">
                  <c:v>94.499999999998906</c:v>
                </c:pt>
                <c:pt idx="946">
                  <c:v>94.5999999999989</c:v>
                </c:pt>
                <c:pt idx="947">
                  <c:v>94.699999999998894</c:v>
                </c:pt>
                <c:pt idx="948">
                  <c:v>94.799999999998889</c:v>
                </c:pt>
                <c:pt idx="949">
                  <c:v>94.899999999998883</c:v>
                </c:pt>
                <c:pt idx="950">
                  <c:v>94.999999999998877</c:v>
                </c:pt>
                <c:pt idx="951">
                  <c:v>95.099999999998872</c:v>
                </c:pt>
                <c:pt idx="952">
                  <c:v>95.199999999998866</c:v>
                </c:pt>
                <c:pt idx="953">
                  <c:v>95.29999999999886</c:v>
                </c:pt>
                <c:pt idx="954">
                  <c:v>95.399999999998855</c:v>
                </c:pt>
                <c:pt idx="955">
                  <c:v>95.499999999998849</c:v>
                </c:pt>
                <c:pt idx="956">
                  <c:v>95.599999999998843</c:v>
                </c:pt>
                <c:pt idx="957">
                  <c:v>95.699999999998838</c:v>
                </c:pt>
                <c:pt idx="958">
                  <c:v>95.799999999998832</c:v>
                </c:pt>
                <c:pt idx="959">
                  <c:v>95.899999999998826</c:v>
                </c:pt>
                <c:pt idx="960">
                  <c:v>95.99999999999882</c:v>
                </c:pt>
                <c:pt idx="961">
                  <c:v>96.099999999998815</c:v>
                </c:pt>
                <c:pt idx="962">
                  <c:v>96.199999999998809</c:v>
                </c:pt>
                <c:pt idx="963">
                  <c:v>96.299999999998803</c:v>
                </c:pt>
                <c:pt idx="964">
                  <c:v>96.399999999998798</c:v>
                </c:pt>
                <c:pt idx="965">
                  <c:v>96.499999999998792</c:v>
                </c:pt>
                <c:pt idx="966">
                  <c:v>96.599999999998786</c:v>
                </c:pt>
                <c:pt idx="967">
                  <c:v>96.699999999998781</c:v>
                </c:pt>
                <c:pt idx="968">
                  <c:v>96.799999999998775</c:v>
                </c:pt>
                <c:pt idx="969">
                  <c:v>96.899999999998769</c:v>
                </c:pt>
                <c:pt idx="970">
                  <c:v>96.999999999998764</c:v>
                </c:pt>
                <c:pt idx="971">
                  <c:v>97.099999999998758</c:v>
                </c:pt>
                <c:pt idx="972">
                  <c:v>97.199999999998752</c:v>
                </c:pt>
                <c:pt idx="973">
                  <c:v>97.299999999998747</c:v>
                </c:pt>
                <c:pt idx="974">
                  <c:v>97.399999999998741</c:v>
                </c:pt>
                <c:pt idx="975">
                  <c:v>97.499999999998735</c:v>
                </c:pt>
                <c:pt idx="976">
                  <c:v>97.59999999999873</c:v>
                </c:pt>
                <c:pt idx="977">
                  <c:v>97.699999999998724</c:v>
                </c:pt>
                <c:pt idx="978">
                  <c:v>97.799999999998718</c:v>
                </c:pt>
                <c:pt idx="979">
                  <c:v>97.899999999998712</c:v>
                </c:pt>
                <c:pt idx="980">
                  <c:v>97.999999999998707</c:v>
                </c:pt>
                <c:pt idx="981">
                  <c:v>98.099999999998701</c:v>
                </c:pt>
                <c:pt idx="982">
                  <c:v>98.199999999998695</c:v>
                </c:pt>
                <c:pt idx="983">
                  <c:v>98.29999999999869</c:v>
                </c:pt>
                <c:pt idx="984">
                  <c:v>98.399999999998684</c:v>
                </c:pt>
                <c:pt idx="985">
                  <c:v>98.499999999998678</c:v>
                </c:pt>
                <c:pt idx="986">
                  <c:v>98.599999999998673</c:v>
                </c:pt>
                <c:pt idx="987">
                  <c:v>98.699999999998667</c:v>
                </c:pt>
                <c:pt idx="988">
                  <c:v>98.799999999998661</c:v>
                </c:pt>
                <c:pt idx="989">
                  <c:v>98.899999999998656</c:v>
                </c:pt>
                <c:pt idx="990">
                  <c:v>98.99999999999865</c:v>
                </c:pt>
                <c:pt idx="991">
                  <c:v>99.099999999998644</c:v>
                </c:pt>
                <c:pt idx="992">
                  <c:v>99.199999999998639</c:v>
                </c:pt>
                <c:pt idx="993">
                  <c:v>99.299999999998633</c:v>
                </c:pt>
                <c:pt idx="994">
                  <c:v>99.399999999998627</c:v>
                </c:pt>
                <c:pt idx="995">
                  <c:v>99.499999999998622</c:v>
                </c:pt>
                <c:pt idx="996">
                  <c:v>99.599999999998616</c:v>
                </c:pt>
                <c:pt idx="997">
                  <c:v>99.69999999999861</c:v>
                </c:pt>
                <c:pt idx="998">
                  <c:v>99.799999999998604</c:v>
                </c:pt>
                <c:pt idx="999">
                  <c:v>99.899999999998599</c:v>
                </c:pt>
                <c:pt idx="1000">
                  <c:v>99.999999999998593</c:v>
                </c:pt>
                <c:pt idx="1001">
                  <c:v>100.09999999999859</c:v>
                </c:pt>
                <c:pt idx="1002">
                  <c:v>100.19999999999858</c:v>
                </c:pt>
                <c:pt idx="1003">
                  <c:v>100.29999999999858</c:v>
                </c:pt>
                <c:pt idx="1004">
                  <c:v>100.39999999999857</c:v>
                </c:pt>
                <c:pt idx="1005">
                  <c:v>100.49999999999856</c:v>
                </c:pt>
                <c:pt idx="1006">
                  <c:v>100.59999999999856</c:v>
                </c:pt>
                <c:pt idx="1007">
                  <c:v>100.69999999999855</c:v>
                </c:pt>
                <c:pt idx="1008">
                  <c:v>100.79999999999855</c:v>
                </c:pt>
                <c:pt idx="1009">
                  <c:v>100.89999999999854</c:v>
                </c:pt>
                <c:pt idx="1010">
                  <c:v>100.99999999999854</c:v>
                </c:pt>
                <c:pt idx="1011">
                  <c:v>101.09999999999853</c:v>
                </c:pt>
                <c:pt idx="1012">
                  <c:v>101.19999999999852</c:v>
                </c:pt>
                <c:pt idx="1013">
                  <c:v>101.29999999999852</c:v>
                </c:pt>
                <c:pt idx="1014">
                  <c:v>101.39999999999851</c:v>
                </c:pt>
                <c:pt idx="1015">
                  <c:v>101.49999999999851</c:v>
                </c:pt>
                <c:pt idx="1016">
                  <c:v>101.5999999999985</c:v>
                </c:pt>
                <c:pt idx="1017">
                  <c:v>101.6999999999985</c:v>
                </c:pt>
                <c:pt idx="1018">
                  <c:v>101.79999999999849</c:v>
                </c:pt>
                <c:pt idx="1019">
                  <c:v>101.89999999999849</c:v>
                </c:pt>
                <c:pt idx="1020">
                  <c:v>101.99999999999848</c:v>
                </c:pt>
                <c:pt idx="1021">
                  <c:v>102.09999999999847</c:v>
                </c:pt>
                <c:pt idx="1022">
                  <c:v>102.19999999999847</c:v>
                </c:pt>
                <c:pt idx="1023">
                  <c:v>102.29999999999846</c:v>
                </c:pt>
                <c:pt idx="1024">
                  <c:v>102.39999999999846</c:v>
                </c:pt>
                <c:pt idx="1025">
                  <c:v>102.49999999999845</c:v>
                </c:pt>
                <c:pt idx="1026">
                  <c:v>102.59999999999845</c:v>
                </c:pt>
                <c:pt idx="1027">
                  <c:v>102.69999999999844</c:v>
                </c:pt>
                <c:pt idx="1028">
                  <c:v>102.79999999999843</c:v>
                </c:pt>
                <c:pt idx="1029">
                  <c:v>102.89999999999843</c:v>
                </c:pt>
                <c:pt idx="1030">
                  <c:v>102.99999999999842</c:v>
                </c:pt>
                <c:pt idx="1031">
                  <c:v>103.09999999999842</c:v>
                </c:pt>
                <c:pt idx="1032">
                  <c:v>103.19999999999841</c:v>
                </c:pt>
                <c:pt idx="1033">
                  <c:v>103.29999999999841</c:v>
                </c:pt>
                <c:pt idx="1034">
                  <c:v>103.3999999999984</c:v>
                </c:pt>
                <c:pt idx="1035">
                  <c:v>103.49999999999839</c:v>
                </c:pt>
                <c:pt idx="1036">
                  <c:v>103.59999999999839</c:v>
                </c:pt>
                <c:pt idx="1037">
                  <c:v>103.69999999999838</c:v>
                </c:pt>
                <c:pt idx="1038">
                  <c:v>103.79999999999838</c:v>
                </c:pt>
                <c:pt idx="1039">
                  <c:v>103.89999999999837</c:v>
                </c:pt>
                <c:pt idx="1040">
                  <c:v>103.99999999999837</c:v>
                </c:pt>
                <c:pt idx="1041">
                  <c:v>104.09999999999836</c:v>
                </c:pt>
                <c:pt idx="1042">
                  <c:v>104.19999999999835</c:v>
                </c:pt>
                <c:pt idx="1043">
                  <c:v>104.29999999999835</c:v>
                </c:pt>
                <c:pt idx="1044">
                  <c:v>104.39999999999834</c:v>
                </c:pt>
                <c:pt idx="1045">
                  <c:v>104.49999999999834</c:v>
                </c:pt>
                <c:pt idx="1046">
                  <c:v>104.59999999999833</c:v>
                </c:pt>
                <c:pt idx="1047">
                  <c:v>104.69999999999833</c:v>
                </c:pt>
                <c:pt idx="1048">
                  <c:v>104.79999999999832</c:v>
                </c:pt>
                <c:pt idx="1049">
                  <c:v>104.89999999999831</c:v>
                </c:pt>
                <c:pt idx="1050">
                  <c:v>104.99999999999831</c:v>
                </c:pt>
                <c:pt idx="1051">
                  <c:v>105.0999999999983</c:v>
                </c:pt>
                <c:pt idx="1052">
                  <c:v>105.1999999999983</c:v>
                </c:pt>
                <c:pt idx="1053">
                  <c:v>105.29999999999829</c:v>
                </c:pt>
                <c:pt idx="1054">
                  <c:v>105.39999999999829</c:v>
                </c:pt>
                <c:pt idx="1055">
                  <c:v>105.49999999999828</c:v>
                </c:pt>
                <c:pt idx="1056">
                  <c:v>105.59999999999827</c:v>
                </c:pt>
                <c:pt idx="1057">
                  <c:v>105.69999999999827</c:v>
                </c:pt>
                <c:pt idx="1058">
                  <c:v>105.79999999999826</c:v>
                </c:pt>
                <c:pt idx="1059">
                  <c:v>105.89999999999826</c:v>
                </c:pt>
                <c:pt idx="1060">
                  <c:v>105.99999999999825</c:v>
                </c:pt>
                <c:pt idx="1061">
                  <c:v>106.09999999999825</c:v>
                </c:pt>
                <c:pt idx="1062">
                  <c:v>106.19999999999824</c:v>
                </c:pt>
                <c:pt idx="1063">
                  <c:v>106.29999999999824</c:v>
                </c:pt>
                <c:pt idx="1064">
                  <c:v>106.39999999999823</c:v>
                </c:pt>
                <c:pt idx="1065">
                  <c:v>106.49999999999822</c:v>
                </c:pt>
                <c:pt idx="1066">
                  <c:v>106.59999999999822</c:v>
                </c:pt>
                <c:pt idx="1067">
                  <c:v>106.69999999999821</c:v>
                </c:pt>
                <c:pt idx="1068">
                  <c:v>106.79999999999821</c:v>
                </c:pt>
                <c:pt idx="1069">
                  <c:v>106.8999999999982</c:v>
                </c:pt>
                <c:pt idx="1070">
                  <c:v>106.9999999999982</c:v>
                </c:pt>
                <c:pt idx="1071">
                  <c:v>107.09999999999819</c:v>
                </c:pt>
                <c:pt idx="1072">
                  <c:v>107.19999999999818</c:v>
                </c:pt>
                <c:pt idx="1073">
                  <c:v>107.29999999999818</c:v>
                </c:pt>
                <c:pt idx="1074">
                  <c:v>107.39999999999817</c:v>
                </c:pt>
                <c:pt idx="1075">
                  <c:v>107.49999999999817</c:v>
                </c:pt>
                <c:pt idx="1076">
                  <c:v>107.59999999999816</c:v>
                </c:pt>
                <c:pt idx="1077">
                  <c:v>107.69999999999816</c:v>
                </c:pt>
                <c:pt idx="1078">
                  <c:v>107.79999999999815</c:v>
                </c:pt>
                <c:pt idx="1079">
                  <c:v>107.89999999999814</c:v>
                </c:pt>
                <c:pt idx="1080">
                  <c:v>107.99999999999814</c:v>
                </c:pt>
                <c:pt idx="1081">
                  <c:v>108.09999999999813</c:v>
                </c:pt>
                <c:pt idx="1082">
                  <c:v>108.19999999999813</c:v>
                </c:pt>
                <c:pt idx="1083">
                  <c:v>108.29999999999812</c:v>
                </c:pt>
                <c:pt idx="1084">
                  <c:v>108.39999999999812</c:v>
                </c:pt>
                <c:pt idx="1085">
                  <c:v>108.49999999999811</c:v>
                </c:pt>
                <c:pt idx="1086">
                  <c:v>108.5999999999981</c:v>
                </c:pt>
                <c:pt idx="1087">
                  <c:v>108.6999999999981</c:v>
                </c:pt>
                <c:pt idx="1088">
                  <c:v>108.79999999999809</c:v>
                </c:pt>
                <c:pt idx="1089">
                  <c:v>108.89999999999809</c:v>
                </c:pt>
                <c:pt idx="1090">
                  <c:v>108.99999999999808</c:v>
                </c:pt>
                <c:pt idx="1091">
                  <c:v>109.09999999999808</c:v>
                </c:pt>
                <c:pt idx="1092">
                  <c:v>109.19999999999807</c:v>
                </c:pt>
                <c:pt idx="1093">
                  <c:v>109.29999999999806</c:v>
                </c:pt>
                <c:pt idx="1094">
                  <c:v>109.39999999999806</c:v>
                </c:pt>
                <c:pt idx="1095">
                  <c:v>109.49999999999805</c:v>
                </c:pt>
                <c:pt idx="1096">
                  <c:v>109.59999999999805</c:v>
                </c:pt>
                <c:pt idx="1097">
                  <c:v>109.69999999999804</c:v>
                </c:pt>
                <c:pt idx="1098">
                  <c:v>109.79999999999804</c:v>
                </c:pt>
                <c:pt idx="1099">
                  <c:v>109.89999999999803</c:v>
                </c:pt>
                <c:pt idx="1100">
                  <c:v>109.99999999999802</c:v>
                </c:pt>
                <c:pt idx="1101">
                  <c:v>110.09999999999802</c:v>
                </c:pt>
                <c:pt idx="1102">
                  <c:v>110.19999999999801</c:v>
                </c:pt>
                <c:pt idx="1103">
                  <c:v>110.29999999999801</c:v>
                </c:pt>
                <c:pt idx="1104">
                  <c:v>110.399999999998</c:v>
                </c:pt>
                <c:pt idx="1105">
                  <c:v>110.499999999998</c:v>
                </c:pt>
                <c:pt idx="1106">
                  <c:v>110.59999999999799</c:v>
                </c:pt>
                <c:pt idx="1107">
                  <c:v>110.69999999999798</c:v>
                </c:pt>
                <c:pt idx="1108">
                  <c:v>110.79999999999798</c:v>
                </c:pt>
                <c:pt idx="1109">
                  <c:v>110.89999999999797</c:v>
                </c:pt>
                <c:pt idx="1110">
                  <c:v>110.99999999999797</c:v>
                </c:pt>
                <c:pt idx="1111">
                  <c:v>111.09999999999796</c:v>
                </c:pt>
                <c:pt idx="1112">
                  <c:v>111.19999999999796</c:v>
                </c:pt>
                <c:pt idx="1113">
                  <c:v>111.29999999999795</c:v>
                </c:pt>
                <c:pt idx="1114">
                  <c:v>111.39999999999795</c:v>
                </c:pt>
                <c:pt idx="1115">
                  <c:v>111.49999999999794</c:v>
                </c:pt>
                <c:pt idx="1116">
                  <c:v>111.59999999999793</c:v>
                </c:pt>
                <c:pt idx="1117">
                  <c:v>111.69999999999793</c:v>
                </c:pt>
                <c:pt idx="1118">
                  <c:v>111.79999999999792</c:v>
                </c:pt>
                <c:pt idx="1119">
                  <c:v>111.89999999999792</c:v>
                </c:pt>
                <c:pt idx="1120">
                  <c:v>111.99999999999791</c:v>
                </c:pt>
                <c:pt idx="1121">
                  <c:v>112.09999999999791</c:v>
                </c:pt>
                <c:pt idx="1122">
                  <c:v>112.1999999999979</c:v>
                </c:pt>
                <c:pt idx="1123">
                  <c:v>112.29999999999789</c:v>
                </c:pt>
                <c:pt idx="1124">
                  <c:v>112.39999999999789</c:v>
                </c:pt>
                <c:pt idx="1125">
                  <c:v>112.49999999999788</c:v>
                </c:pt>
                <c:pt idx="1126">
                  <c:v>112.59999999999788</c:v>
                </c:pt>
                <c:pt idx="1127">
                  <c:v>112.69999999999787</c:v>
                </c:pt>
                <c:pt idx="1128">
                  <c:v>112.79999999999787</c:v>
                </c:pt>
                <c:pt idx="1129">
                  <c:v>112.89999999999786</c:v>
                </c:pt>
                <c:pt idx="1130">
                  <c:v>112.99999999999785</c:v>
                </c:pt>
                <c:pt idx="1131">
                  <c:v>113.09999999999785</c:v>
                </c:pt>
                <c:pt idx="1132">
                  <c:v>113.19999999999784</c:v>
                </c:pt>
                <c:pt idx="1133">
                  <c:v>113.29999999999784</c:v>
                </c:pt>
                <c:pt idx="1134">
                  <c:v>113.39999999999783</c:v>
                </c:pt>
                <c:pt idx="1135">
                  <c:v>113.49999999999783</c:v>
                </c:pt>
                <c:pt idx="1136">
                  <c:v>113.59999999999782</c:v>
                </c:pt>
                <c:pt idx="1137">
                  <c:v>113.69999999999781</c:v>
                </c:pt>
                <c:pt idx="1138">
                  <c:v>113.79999999999781</c:v>
                </c:pt>
                <c:pt idx="1139">
                  <c:v>113.8999999999978</c:v>
                </c:pt>
                <c:pt idx="1140">
                  <c:v>113.9999999999978</c:v>
                </c:pt>
                <c:pt idx="1141">
                  <c:v>114.09999999999779</c:v>
                </c:pt>
                <c:pt idx="1142">
                  <c:v>114.19999999999779</c:v>
                </c:pt>
                <c:pt idx="1143">
                  <c:v>114.29999999999778</c:v>
                </c:pt>
                <c:pt idx="1144">
                  <c:v>114.39999999999777</c:v>
                </c:pt>
                <c:pt idx="1145">
                  <c:v>114.49999999999777</c:v>
                </c:pt>
                <c:pt idx="1146">
                  <c:v>114.59999999999776</c:v>
                </c:pt>
                <c:pt idx="1147">
                  <c:v>114.69999999999776</c:v>
                </c:pt>
                <c:pt idx="1148">
                  <c:v>114.79999999999775</c:v>
                </c:pt>
                <c:pt idx="1149">
                  <c:v>114.89999999999775</c:v>
                </c:pt>
                <c:pt idx="1150">
                  <c:v>114.99999999999774</c:v>
                </c:pt>
                <c:pt idx="1151">
                  <c:v>115.09999999999773</c:v>
                </c:pt>
                <c:pt idx="1152">
                  <c:v>115.19999999999773</c:v>
                </c:pt>
                <c:pt idx="1153">
                  <c:v>115.29999999999772</c:v>
                </c:pt>
                <c:pt idx="1154">
                  <c:v>115.39999999999772</c:v>
                </c:pt>
                <c:pt idx="1155">
                  <c:v>115.49999999999771</c:v>
                </c:pt>
                <c:pt idx="1156">
                  <c:v>115.59999999999771</c:v>
                </c:pt>
                <c:pt idx="1157">
                  <c:v>115.6999999999977</c:v>
                </c:pt>
                <c:pt idx="1158">
                  <c:v>115.79999999999769</c:v>
                </c:pt>
                <c:pt idx="1159">
                  <c:v>115.89999999999769</c:v>
                </c:pt>
                <c:pt idx="1160">
                  <c:v>115.99999999999768</c:v>
                </c:pt>
                <c:pt idx="1161">
                  <c:v>116.09999999999768</c:v>
                </c:pt>
                <c:pt idx="1162">
                  <c:v>116.19999999999767</c:v>
                </c:pt>
                <c:pt idx="1163">
                  <c:v>116.29999999999767</c:v>
                </c:pt>
                <c:pt idx="1164">
                  <c:v>116.39999999999766</c:v>
                </c:pt>
                <c:pt idx="1165">
                  <c:v>116.49999999999766</c:v>
                </c:pt>
                <c:pt idx="1166">
                  <c:v>116.59999999999765</c:v>
                </c:pt>
                <c:pt idx="1167">
                  <c:v>116.69999999999764</c:v>
                </c:pt>
                <c:pt idx="1168">
                  <c:v>116.79999999999764</c:v>
                </c:pt>
                <c:pt idx="1169">
                  <c:v>116.89999999999763</c:v>
                </c:pt>
                <c:pt idx="1170">
                  <c:v>116.99999999999763</c:v>
                </c:pt>
                <c:pt idx="1171">
                  <c:v>117.09999999999762</c:v>
                </c:pt>
                <c:pt idx="1172">
                  <c:v>117.19999999999762</c:v>
                </c:pt>
                <c:pt idx="1173">
                  <c:v>117.29999999999761</c:v>
                </c:pt>
                <c:pt idx="1174">
                  <c:v>117.3999999999976</c:v>
                </c:pt>
                <c:pt idx="1175">
                  <c:v>117.4999999999976</c:v>
                </c:pt>
                <c:pt idx="1176">
                  <c:v>117.59999999999759</c:v>
                </c:pt>
                <c:pt idx="1177">
                  <c:v>117.69999999999759</c:v>
                </c:pt>
                <c:pt idx="1178">
                  <c:v>117.79999999999758</c:v>
                </c:pt>
                <c:pt idx="1179">
                  <c:v>117.89999999999758</c:v>
                </c:pt>
                <c:pt idx="1180">
                  <c:v>117.99999999999757</c:v>
                </c:pt>
                <c:pt idx="1181">
                  <c:v>118.09999999999756</c:v>
                </c:pt>
                <c:pt idx="1182">
                  <c:v>118.19999999999756</c:v>
                </c:pt>
                <c:pt idx="1183">
                  <c:v>118.29999999999755</c:v>
                </c:pt>
                <c:pt idx="1184">
                  <c:v>118.39999999999755</c:v>
                </c:pt>
                <c:pt idx="1185">
                  <c:v>118.49999999999754</c:v>
                </c:pt>
                <c:pt idx="1186">
                  <c:v>118.59999999999754</c:v>
                </c:pt>
                <c:pt idx="1187">
                  <c:v>118.69999999999753</c:v>
                </c:pt>
                <c:pt idx="1188">
                  <c:v>118.79999999999752</c:v>
                </c:pt>
                <c:pt idx="1189">
                  <c:v>118.89999999999752</c:v>
                </c:pt>
                <c:pt idx="1190">
                  <c:v>118.99999999999751</c:v>
                </c:pt>
                <c:pt idx="1191">
                  <c:v>119.09999999999751</c:v>
                </c:pt>
                <c:pt idx="1192">
                  <c:v>119.1999999999975</c:v>
                </c:pt>
                <c:pt idx="1193">
                  <c:v>119.2999999999975</c:v>
                </c:pt>
                <c:pt idx="1194">
                  <c:v>119.39999999999749</c:v>
                </c:pt>
                <c:pt idx="1195">
                  <c:v>119.49999999999748</c:v>
                </c:pt>
                <c:pt idx="1196">
                  <c:v>119.59999999999748</c:v>
                </c:pt>
                <c:pt idx="1197">
                  <c:v>119.69999999999747</c:v>
                </c:pt>
                <c:pt idx="1198">
                  <c:v>119.79999999999747</c:v>
                </c:pt>
                <c:pt idx="1199">
                  <c:v>119.89999999999746</c:v>
                </c:pt>
                <c:pt idx="1200">
                  <c:v>119.99999999999746</c:v>
                </c:pt>
                <c:pt idx="1201">
                  <c:v>120.09999999999745</c:v>
                </c:pt>
                <c:pt idx="1202">
                  <c:v>120.19999999999744</c:v>
                </c:pt>
                <c:pt idx="1203">
                  <c:v>120.29999999999744</c:v>
                </c:pt>
                <c:pt idx="1204">
                  <c:v>120.39999999999743</c:v>
                </c:pt>
                <c:pt idx="1205">
                  <c:v>120.49999999999743</c:v>
                </c:pt>
                <c:pt idx="1206">
                  <c:v>120.59999999999742</c:v>
                </c:pt>
                <c:pt idx="1207">
                  <c:v>120.69999999999742</c:v>
                </c:pt>
                <c:pt idx="1208">
                  <c:v>120.79999999999741</c:v>
                </c:pt>
                <c:pt idx="1209">
                  <c:v>120.89999999999741</c:v>
                </c:pt>
                <c:pt idx="1210">
                  <c:v>120.9999999999974</c:v>
                </c:pt>
                <c:pt idx="1211">
                  <c:v>121.09999999999739</c:v>
                </c:pt>
                <c:pt idx="1212">
                  <c:v>121.19999999999739</c:v>
                </c:pt>
                <c:pt idx="1213">
                  <c:v>121.29999999999738</c:v>
                </c:pt>
                <c:pt idx="1214">
                  <c:v>121.39999999999738</c:v>
                </c:pt>
                <c:pt idx="1215">
                  <c:v>121.49999999999737</c:v>
                </c:pt>
                <c:pt idx="1216">
                  <c:v>121.59999999999737</c:v>
                </c:pt>
                <c:pt idx="1217">
                  <c:v>121.69999999999736</c:v>
                </c:pt>
                <c:pt idx="1218">
                  <c:v>121.79999999999735</c:v>
                </c:pt>
                <c:pt idx="1219">
                  <c:v>121.89999999999735</c:v>
                </c:pt>
                <c:pt idx="1220">
                  <c:v>121.99999999999734</c:v>
                </c:pt>
                <c:pt idx="1221">
                  <c:v>122.09999999999734</c:v>
                </c:pt>
                <c:pt idx="1222">
                  <c:v>122.19999999999733</c:v>
                </c:pt>
                <c:pt idx="1223">
                  <c:v>122.29999999999733</c:v>
                </c:pt>
                <c:pt idx="1224">
                  <c:v>122.39999999999732</c:v>
                </c:pt>
                <c:pt idx="1225">
                  <c:v>122.49999999999731</c:v>
                </c:pt>
                <c:pt idx="1226">
                  <c:v>122.59999999999731</c:v>
                </c:pt>
                <c:pt idx="1227">
                  <c:v>122.6999999999973</c:v>
                </c:pt>
                <c:pt idx="1228">
                  <c:v>122.7999999999973</c:v>
                </c:pt>
                <c:pt idx="1229">
                  <c:v>122.89999999999729</c:v>
                </c:pt>
                <c:pt idx="1230">
                  <c:v>122.99999999999729</c:v>
                </c:pt>
                <c:pt idx="1231">
                  <c:v>123.09999999999728</c:v>
                </c:pt>
                <c:pt idx="1232">
                  <c:v>123.19999999999727</c:v>
                </c:pt>
                <c:pt idx="1233">
                  <c:v>123.29999999999727</c:v>
                </c:pt>
                <c:pt idx="1234">
                  <c:v>123.39999999999726</c:v>
                </c:pt>
                <c:pt idx="1235">
                  <c:v>123.49999999999726</c:v>
                </c:pt>
                <c:pt idx="1236">
                  <c:v>123.59999999999725</c:v>
                </c:pt>
                <c:pt idx="1237">
                  <c:v>123.69999999999725</c:v>
                </c:pt>
                <c:pt idx="1238">
                  <c:v>123.79999999999724</c:v>
                </c:pt>
                <c:pt idx="1239">
                  <c:v>123.89999999999723</c:v>
                </c:pt>
                <c:pt idx="1240">
                  <c:v>123.99999999999723</c:v>
                </c:pt>
                <c:pt idx="1241">
                  <c:v>124.09999999999722</c:v>
                </c:pt>
                <c:pt idx="1242">
                  <c:v>124.19999999999722</c:v>
                </c:pt>
                <c:pt idx="1243">
                  <c:v>124.29999999999721</c:v>
                </c:pt>
                <c:pt idx="1244">
                  <c:v>124.39999999999721</c:v>
                </c:pt>
                <c:pt idx="1245">
                  <c:v>124.4999999999972</c:v>
                </c:pt>
                <c:pt idx="1246">
                  <c:v>124.59999999999719</c:v>
                </c:pt>
                <c:pt idx="1247">
                  <c:v>124.69999999999719</c:v>
                </c:pt>
                <c:pt idx="1248">
                  <c:v>124.79999999999718</c:v>
                </c:pt>
                <c:pt idx="1249">
                  <c:v>124.89999999999718</c:v>
                </c:pt>
                <c:pt idx="1250">
                  <c:v>124.99999999999717</c:v>
                </c:pt>
                <c:pt idx="1251">
                  <c:v>125.09999999999717</c:v>
                </c:pt>
                <c:pt idx="1252">
                  <c:v>125.19999999999716</c:v>
                </c:pt>
                <c:pt idx="1253">
                  <c:v>125.29999999999715</c:v>
                </c:pt>
                <c:pt idx="1254">
                  <c:v>125.39999999999715</c:v>
                </c:pt>
                <c:pt idx="1255">
                  <c:v>125.49999999999714</c:v>
                </c:pt>
                <c:pt idx="1256">
                  <c:v>125.59999999999714</c:v>
                </c:pt>
                <c:pt idx="1257">
                  <c:v>125.69999999999713</c:v>
                </c:pt>
                <c:pt idx="1258">
                  <c:v>125.79999999999713</c:v>
                </c:pt>
                <c:pt idx="1259">
                  <c:v>125.89999999999712</c:v>
                </c:pt>
                <c:pt idx="1260">
                  <c:v>125.99999999999712</c:v>
                </c:pt>
                <c:pt idx="1261">
                  <c:v>126.09999999999711</c:v>
                </c:pt>
                <c:pt idx="1262">
                  <c:v>126.1999999999971</c:v>
                </c:pt>
                <c:pt idx="1263">
                  <c:v>126.2999999999971</c:v>
                </c:pt>
                <c:pt idx="1264">
                  <c:v>126.39999999999709</c:v>
                </c:pt>
                <c:pt idx="1265">
                  <c:v>126.49999999999709</c:v>
                </c:pt>
                <c:pt idx="1266">
                  <c:v>126.59999999999708</c:v>
                </c:pt>
                <c:pt idx="1267">
                  <c:v>126.69999999999708</c:v>
                </c:pt>
                <c:pt idx="1268">
                  <c:v>126.79999999999707</c:v>
                </c:pt>
                <c:pt idx="1269">
                  <c:v>126.89999999999706</c:v>
                </c:pt>
                <c:pt idx="1270">
                  <c:v>126.99999999999706</c:v>
                </c:pt>
                <c:pt idx="1271">
                  <c:v>127.09999999999705</c:v>
                </c:pt>
                <c:pt idx="1272">
                  <c:v>127.19999999999705</c:v>
                </c:pt>
                <c:pt idx="1273">
                  <c:v>127.29999999999704</c:v>
                </c:pt>
                <c:pt idx="1274">
                  <c:v>127.39999999999704</c:v>
                </c:pt>
                <c:pt idx="1275">
                  <c:v>127.49999999999703</c:v>
                </c:pt>
                <c:pt idx="1276">
                  <c:v>127.59999999999702</c:v>
                </c:pt>
                <c:pt idx="1277">
                  <c:v>127.69999999999702</c:v>
                </c:pt>
                <c:pt idx="1278">
                  <c:v>127.79999999999701</c:v>
                </c:pt>
                <c:pt idx="1279">
                  <c:v>127.89999999999701</c:v>
                </c:pt>
                <c:pt idx="1280">
                  <c:v>127.999999999997</c:v>
                </c:pt>
                <c:pt idx="1281">
                  <c:v>128.09999999999701</c:v>
                </c:pt>
                <c:pt idx="1282">
                  <c:v>128.199999999997</c:v>
                </c:pt>
                <c:pt idx="1283">
                  <c:v>128.299999999997</c:v>
                </c:pt>
                <c:pt idx="1284">
                  <c:v>128.39999999999699</c:v>
                </c:pt>
                <c:pt idx="1285">
                  <c:v>128.49999999999699</c:v>
                </c:pt>
                <c:pt idx="1286">
                  <c:v>128.59999999999698</c:v>
                </c:pt>
                <c:pt idx="1287">
                  <c:v>128.69999999999698</c:v>
                </c:pt>
              </c:numCache>
            </c:numRef>
          </c:xVal>
          <c:yVal>
            <c:numRef>
              <c:f>helper!$AB$3:$AB$1290</c:f>
              <c:numCache>
                <c:formatCode>General</c:formatCode>
                <c:ptCount val="1288"/>
                <c:pt idx="0">
                  <c:v>1</c:v>
                </c:pt>
                <c:pt idx="1">
                  <c:v>0.99999558876084516</c:v>
                </c:pt>
                <c:pt idx="2">
                  <c:v>0.99998861520646787</c:v>
                </c:pt>
                <c:pt idx="3">
                  <c:v>0.99997823922680773</c:v>
                </c:pt>
                <c:pt idx="4">
                  <c:v>0.99996344253047209</c:v>
                </c:pt>
                <c:pt idx="5">
                  <c:v>0.99994300588376672</c:v>
                </c:pt>
                <c:pt idx="6">
                  <c:v>0.99991548547459641</c:v>
                </c:pt>
                <c:pt idx="7">
                  <c:v>0.99987918862584557</c:v>
                </c:pt>
                <c:pt idx="8">
                  <c:v>0.99983214911255058</c:v>
                </c:pt>
                <c:pt idx="9">
                  <c:v>0.99977210236466774</c:v>
                </c:pt>
                <c:pt idx="10">
                  <c:v>0.99969646086192121</c:v>
                </c:pt>
                <c:pt idx="11">
                  <c:v>0.99960229004852519</c:v>
                </c:pt>
                <c:pt idx="12">
                  <c:v>0.99948628511300086</c:v>
                </c:pt>
                <c:pt idx="13">
                  <c:v>0.99934474899136561</c:v>
                </c:pt>
                <c:pt idx="14">
                  <c:v>0.99917357196030432</c:v>
                </c:pt>
                <c:pt idx="15">
                  <c:v>0.99896821319016982</c:v>
                </c:pt>
                <c:pt idx="16">
                  <c:v>0.99872368462561112</c:v>
                </c:pt>
                <c:pt idx="17">
                  <c:v>0.99843453755410083</c:v>
                </c:pt>
                <c:pt idx="18">
                  <c:v>0.99809485220959515</c:v>
                </c:pt>
                <c:pt idx="19">
                  <c:v>0.99769823074003261</c:v>
                </c:pt>
                <c:pt idx="20">
                  <c:v>0.99723779384348232</c:v>
                </c:pt>
                <c:pt idx="21">
                  <c:v>0.99670618134871503</c:v>
                </c:pt>
                <c:pt idx="22">
                  <c:v>0.9960955569820984</c:v>
                </c:pt>
                <c:pt idx="23">
                  <c:v>0.99539761752438016</c:v>
                </c:pt>
                <c:pt idx="24">
                  <c:v>0.99460360651861901</c:v>
                </c:pt>
                <c:pt idx="25">
                  <c:v>0.99370433264474634</c:v>
                </c:pt>
                <c:pt idx="26">
                  <c:v>0.9926901928276235</c:v>
                </c:pt>
                <c:pt idx="27">
                  <c:v>0.99155120009461151</c:v>
                </c:pt>
                <c:pt idx="28">
                  <c:v>0.99027701614629571</c:v>
                </c:pt>
                <c:pt idx="29">
                  <c:v>0.98885698855079873</c:v>
                </c:pt>
                <c:pt idx="30">
                  <c:v>0.98728019241880505</c:v>
                </c:pt>
                <c:pt idx="31">
                  <c:v>0.98553547636373318</c:v>
                </c:pt>
                <c:pt idx="32">
                  <c:v>0.98361151250013934</c:v>
                </c:pt>
                <c:pt idx="33">
                  <c:v>0.9814968501841268</c:v>
                </c:pt>
                <c:pt idx="34">
                  <c:v>0.97917997315293126</c:v>
                </c:pt>
                <c:pt idx="35">
                  <c:v>0.97664935967757471</c:v>
                </c:pt>
                <c:pt idx="36">
                  <c:v>0.97389354530312344</c:v>
                </c:pt>
                <c:pt idx="37">
                  <c:v>0.97090118771614353</c:v>
                </c:pt>
                <c:pt idx="38">
                  <c:v>0.96766113324889391</c:v>
                </c:pt>
                <c:pt idx="39">
                  <c:v>0.96416248450500741</c:v>
                </c:pt>
                <c:pt idx="40">
                  <c:v>0.96039466857217648</c:v>
                </c:pt>
                <c:pt idx="41">
                  <c:v>0.95634750527394197</c:v>
                </c:pt>
                <c:pt idx="42">
                  <c:v>0.95201127490518067</c:v>
                </c:pt>
                <c:pt idx="43">
                  <c:v>0.94737678489441446</c:v>
                </c:pt>
                <c:pt idx="44">
                  <c:v>0.94243543484055758</c:v>
                </c:pt>
                <c:pt idx="45">
                  <c:v>0.93717927938212031</c:v>
                </c:pt>
                <c:pt idx="46">
                  <c:v>0.9316010883729986</c:v>
                </c:pt>
                <c:pt idx="47">
                  <c:v>0.92569440386057855</c:v>
                </c:pt>
                <c:pt idx="48">
                  <c:v>0.91945359338864285</c:v>
                </c:pt>
                <c:pt idx="49">
                  <c:v>0.9128738991791332</c:v>
                </c:pt>
                <c:pt idx="50">
                  <c:v>0.90595148278275395</c:v>
                </c:pt>
                <c:pt idx="51">
                  <c:v>0.89868346482825712</c:v>
                </c:pt>
                <c:pt idx="52">
                  <c:v>0.89106795954347495</c:v>
                </c:pt>
                <c:pt idx="53">
                  <c:v>0.88310410376728199</c:v>
                </c:pt>
                <c:pt idx="54">
                  <c:v>0.87479208022005173</c:v>
                </c:pt>
                <c:pt idx="55">
                  <c:v>0.86613313485030252</c:v>
                </c:pt>
                <c:pt idx="56">
                  <c:v>0.85712958812647444</c:v>
                </c:pt>
                <c:pt idx="57">
                  <c:v>0.84778484019460509</c:v>
                </c:pt>
                <c:pt idx="58">
                  <c:v>0.83810336987446976</c:v>
                </c:pt>
                <c:pt idx="59">
                  <c:v>0.82809072751799429</c:v>
                </c:pt>
                <c:pt idx="60">
                  <c:v>0.8177535218038896</c:v>
                </c:pt>
                <c:pt idx="61">
                  <c:v>0.80709940059099283</c:v>
                </c:pt>
                <c:pt idx="62">
                  <c:v>0.79613702599927949</c:v>
                </c:pt>
                <c:pt idx="63">
                  <c:v>0.7848760439314757</c:v>
                </c:pt>
                <c:pt idx="64">
                  <c:v>0.77332704828929311</c:v>
                </c:pt>
                <c:pt idx="65">
                  <c:v>0.76150154017617111</c:v>
                </c:pt>
                <c:pt idx="66">
                  <c:v>0.74941188241275236</c:v>
                </c:pt>
                <c:pt idx="67">
                  <c:v>0.73707124972190607</c:v>
                </c:pt>
                <c:pt idx="68">
                  <c:v>0.72449357496674471</c:v>
                </c:pt>
                <c:pt idx="69">
                  <c:v>0.71169349184761721</c:v>
                </c:pt>
                <c:pt idx="70">
                  <c:v>0.69868627448242271</c:v>
                </c:pt>
                <c:pt idx="71">
                  <c:v>0.68548777430872376</c:v>
                </c:pt>
                <c:pt idx="72">
                  <c:v>0.67211435475605663</c:v>
                </c:pt>
                <c:pt idx="73">
                  <c:v>0.65858282414258174</c:v>
                </c:pt>
                <c:pt idx="74">
                  <c:v>0.64491036725192674</c:v>
                </c:pt>
                <c:pt idx="75">
                  <c:v>0.63111447604379212</c:v>
                </c:pt>
                <c:pt idx="76">
                  <c:v>0.61721287994591134</c:v>
                </c:pt>
                <c:pt idx="77">
                  <c:v>0.60322347616535943</c:v>
                </c:pt>
                <c:pt idx="78">
                  <c:v>0.58916426044430814</c:v>
                </c:pt>
                <c:pt idx="79">
                  <c:v>0.57505325866934887</c:v>
                </c:pt>
                <c:pt idx="80">
                  <c:v>0.56090845972472525</c:v>
                </c:pt>
                <c:pt idx="81">
                  <c:v>0.54674774995852982</c:v>
                </c:pt>
                <c:pt idx="82">
                  <c:v>0.5325888496074308</c:v>
                </c:pt>
                <c:pt idx="83">
                  <c:v>0.51844925150011112</c:v>
                </c:pt>
                <c:pt idx="84">
                  <c:v>0.5043461623326474</c:v>
                </c:pt>
                <c:pt idx="85">
                  <c:v>0.4902964467808224</c:v>
                </c:pt>
                <c:pt idx="86">
                  <c:v>0.47631657468519906</c:v>
                </c:pt>
                <c:pt idx="87">
                  <c:v>0.46242257151496619</c:v>
                </c:pt>
                <c:pt idx="88">
                  <c:v>0.4486299722863929</c:v>
                </c:pt>
                <c:pt idx="89">
                  <c:v>0.43495377908150346</c:v>
                </c:pt>
                <c:pt idx="90">
                  <c:v>0.42140842228255654</c:v>
                </c:pt>
                <c:pt idx="91">
                  <c:v>0.40800772560833581</c:v>
                </c:pt>
                <c:pt idx="92">
                  <c:v>0.39476487500939761</c:v>
                </c:pt>
                <c:pt idx="93">
                  <c:v>0.38169239145143424</c:v>
                </c:pt>
                <c:pt idx="94">
                  <c:v>0.36880210758905624</c:v>
                </c:pt>
                <c:pt idx="95">
                  <c:v>0.35610514830669798</c:v>
                </c:pt>
                <c:pt idx="96">
                  <c:v>0.34361191507917921</c:v>
                </c:pt>
                <c:pt idx="97">
                  <c:v>0.33133207408184129</c:v>
                </c:pt>
                <c:pt idx="98">
                  <c:v>0.31927454795922033</c:v>
                </c:pt>
                <c:pt idx="99">
                  <c:v>0.30744751114200336</c:v>
                </c:pt>
                <c:pt idx="100">
                  <c:v>0.29585838858460423</c:v>
                </c:pt>
                <c:pt idx="101">
                  <c:v>0.28451385778014071</c:v>
                </c:pt>
                <c:pt idx="102">
                  <c:v>0.27341985389591178</c:v>
                </c:pt>
                <c:pt idx="103">
                  <c:v>0.26258157786065073</c:v>
                </c:pt>
                <c:pt idx="104">
                  <c:v>0.25200350722489767</c:v>
                </c:pt>
                <c:pt idx="105">
                  <c:v>0.24168940960770749</c:v>
                </c:pt>
                <c:pt idx="106">
                  <c:v>0.23164235853659965</c:v>
                </c:pt>
                <c:pt idx="107">
                  <c:v>0.22186475148304555</c:v>
                </c:pt>
                <c:pt idx="108">
                  <c:v>0.21235832989288367</c:v>
                </c:pt>
                <c:pt idx="109">
                  <c:v>0.20312420100968506</c:v>
                </c:pt>
                <c:pt idx="110">
                  <c:v>0.19416286128926258</c:v>
                </c:pt>
                <c:pt idx="111">
                  <c:v>0.18547422120505319</c:v>
                </c:pt>
                <c:pt idx="112">
                  <c:v>0.17705763124696694</c:v>
                </c:pt>
                <c:pt idx="113">
                  <c:v>0.16891190892032573</c:v>
                </c:pt>
                <c:pt idx="114">
                  <c:v>0.1610353665566584</c:v>
                </c:pt>
                <c:pt idx="115">
                  <c:v>0.15342583975420063</c:v>
                </c:pt>
                <c:pt idx="116">
                  <c:v>0.14608071627293004</c:v>
                </c:pt>
                <c:pt idx="117">
                  <c:v>0.13899696521666752</c:v>
                </c:pt>
                <c:pt idx="118">
                  <c:v>0.13217116634313092</c:v>
                </c:pt>
                <c:pt idx="119">
                  <c:v>0.12559953935172355</c:v>
                </c:pt>
                <c:pt idx="120">
                  <c:v>0.1192779730081471</c:v>
                </c:pt>
                <c:pt idx="121">
                  <c:v>0.11320205397458377</c:v>
                </c:pt>
                <c:pt idx="122">
                  <c:v>0.10736709522406877</c:v>
                </c:pt>
                <c:pt idx="123">
                  <c:v>0.10176816392770308</c:v>
                </c:pt>
                <c:pt idx="124">
                  <c:v>9.6400108713435531E-2</c:v>
                </c:pt>
                <c:pt idx="125">
                  <c:v>9.1257586205208213E-2</c:v>
                </c:pt>
                <c:pt idx="126">
                  <c:v>8.6335086761229626E-2</c:v>
                </c:pt>
                <c:pt idx="127">
                  <c:v>8.1626959339943905E-2</c:v>
                </c:pt>
                <c:pt idx="128">
                  <c:v>7.712743543185982E-2</c:v>
                </c:pt>
                <c:pt idx="129">
                  <c:v>7.2830652004707438E-2</c:v>
                </c:pt>
                <c:pt idx="130">
                  <c:v>6.8730673418394145E-2</c:v>
                </c:pt>
                <c:pt idx="131">
                  <c:v>6.4821512274847823E-2</c:v>
                </c:pt>
                <c:pt idx="132">
                  <c:v>6.1097149176078988E-2</c:v>
                </c:pt>
                <c:pt idx="133">
                  <c:v>5.755155137158572E-2</c:v>
                </c:pt>
                <c:pt idx="134">
                  <c:v>5.4178690283588259E-2</c:v>
                </c:pt>
                <c:pt idx="135">
                  <c:v>5.0972557905461222E-2</c:v>
                </c:pt>
                <c:pt idx="136">
                  <c:v>4.7927182075136208E-2</c:v>
                </c:pt>
                <c:pt idx="137">
                  <c:v>4.5036640631167413E-2</c:v>
                </c:pt>
                <c:pt idx="138">
                  <c:v>4.229507446457087E-2</c:v>
                </c:pt>
                <c:pt idx="139">
                  <c:v>3.9696699484488007E-2</c:v>
                </c:pt>
                <c:pt idx="140">
                  <c:v>3.723581752016316E-2</c:v>
                </c:pt>
                <c:pt idx="141">
                  <c:v>3.4906826185697966E-2</c:v>
                </c:pt>
                <c:pt idx="142">
                  <c:v>3.2704227737539698E-2</c:v>
                </c:pt>
                <c:pt idx="143">
                  <c:v>3.0622636957709563E-2</c:v>
                </c:pt>
                <c:pt idx="144">
                  <c:v>2.8656788098381965E-2</c:v>
                </c:pt>
                <c:pt idx="145">
                  <c:v>2.6801540925612807E-2</c:v>
                </c:pt>
                <c:pt idx="146">
                  <c:v>2.5051885901801137E-2</c:v>
                </c:pt>
                <c:pt idx="147">
                  <c:v>2.3402948547876029E-2</c:v>
                </c:pt>
                <c:pt idx="148">
                  <c:v>2.1849993027249048E-2</c:v>
                </c:pt>
                <c:pt idx="149">
                  <c:v>2.0388424994288012E-2</c:v>
                </c:pt>
                <c:pt idx="150">
                  <c:v>1.9013793750472324E-2</c:v>
                </c:pt>
                <c:pt idx="151">
                  <c:v>1.7721793751505503E-2</c:v>
                </c:pt>
                <c:pt idx="152">
                  <c:v>1.650826550851368E-2</c:v>
                </c:pt>
                <c:pt idx="153">
                  <c:v>1.5369195926073368E-2</c:v>
                </c:pt>
                <c:pt idx="154">
                  <c:v>1.4300718119203366E-2</c:v>
                </c:pt>
                <c:pt idx="155">
                  <c:v>1.3299110750662993E-2</c:v>
                </c:pt>
                <c:pt idx="156">
                  <c:v>1.2360796928923385E-2</c:v>
                </c:pt>
                <c:pt idx="157">
                  <c:v>1.1482342706062404E-2</c:v>
                </c:pt>
                <c:pt idx="158">
                  <c:v>1.0660455213579598E-2</c:v>
                </c:pt>
                <c:pt idx="159">
                  <c:v>9.8919804727698769E-3</c:v>
                </c:pt>
                <c:pt idx="160">
                  <c:v>9.173900914839302E-3</c:v>
                </c:pt>
                <c:pt idx="161">
                  <c:v>8.5033326444220146E-3</c:v>
                </c:pt>
                <c:pt idx="162">
                  <c:v>7.8775224785721625E-3</c:v>
                </c:pt>
                <c:pt idx="163">
                  <c:v>7.2938447916776521E-3</c:v>
                </c:pt>
                <c:pt idx="164">
                  <c:v>6.7497981950898796E-3</c:v>
                </c:pt>
                <c:pt idx="165">
                  <c:v>6.2430020785923654E-3</c:v>
                </c:pt>
                <c:pt idx="166">
                  <c:v>5.7711930391598889E-3</c:v>
                </c:pt>
                <c:pt idx="167">
                  <c:v>5.3322212207954208E-3</c:v>
                </c:pt>
                <c:pt idx="168">
                  <c:v>4.9240465875844373E-3</c:v>
                </c:pt>
                <c:pt idx="169">
                  <c:v>4.5447351504869773E-3</c:v>
                </c:pt>
                <c:pt idx="170">
                  <c:v>4.1924551667999648E-3</c:v>
                </c:pt>
                <c:pt idx="171">
                  <c:v>3.8654733296780968E-3</c:v>
                </c:pt>
                <c:pt idx="172">
                  <c:v>3.562150963601322E-3</c:v>
                </c:pt>
                <c:pt idx="173">
                  <c:v>3.280940240229424E-3</c:v>
                </c:pt>
                <c:pt idx="174">
                  <c:v>3.0203804276923438E-3</c:v>
                </c:pt>
                <c:pt idx="175">
                  <c:v>2.7790941850303883E-3</c:v>
                </c:pt>
                <c:pt idx="176">
                  <c:v>2.5557839122270763E-3</c:v>
                </c:pt>
                <c:pt idx="177">
                  <c:v>2.3492281650671007E-3</c:v>
                </c:pt>
                <c:pt idx="178">
                  <c:v>2.1582781429082018E-3</c:v>
                </c:pt>
                <c:pt idx="179">
                  <c:v>1.9818542563750626E-3</c:v>
                </c:pt>
                <c:pt idx="180">
                  <c:v>1.8189427809694745E-3</c:v>
                </c:pt>
                <c:pt idx="181">
                  <c:v>1.6685926016415241E-3</c:v>
                </c:pt>
                <c:pt idx="182">
                  <c:v>1.5299120524813479E-3</c:v>
                </c:pt>
                <c:pt idx="183">
                  <c:v>1.4020658548692944E-3</c:v>
                </c:pt>
                <c:pt idx="184">
                  <c:v>1.2842721566624611E-3</c:v>
                </c:pt>
                <c:pt idx="185">
                  <c:v>1.1757996742960181E-3</c:v>
                </c:pt>
                <c:pt idx="186">
                  <c:v>1.0759649390364189E-3</c:v>
                </c:pt>
                <c:pt idx="187">
                  <c:v>9.8412964803890838E-4</c:v>
                </c:pt>
                <c:pt idx="188">
                  <c:v>8.9969812033083144E-4</c:v>
                </c:pt>
                <c:pt idx="189">
                  <c:v>8.2211485736353768E-4</c:v>
                </c:pt>
                <c:pt idx="190">
                  <c:v>7.5086220734576288E-4</c:v>
                </c:pt>
                <c:pt idx="191">
                  <c:v>6.8545813218870216E-4</c:v>
                </c:pt>
                <c:pt idx="192">
                  <c:v>6.254540755543436E-4</c:v>
                </c:pt>
                <c:pt idx="193">
                  <c:v>5.704329302017037E-4</c:v>
                </c:pt>
                <c:pt idx="194">
                  <c:v>5.2000710256779308E-4</c:v>
                </c:pt>
                <c:pt idx="195">
                  <c:v>4.7381667229880815E-4</c:v>
                </c:pt>
                <c:pt idx="196">
                  <c:v>4.3152764425985387E-4</c:v>
                </c:pt>
                <c:pt idx="197">
                  <c:v>3.9283029039568731E-4</c:v>
                </c:pt>
                <c:pt idx="198">
                  <c:v>3.5743757868845772E-4</c:v>
                </c:pt>
                <c:pt idx="199">
                  <c:v>3.2508368635860563E-4</c:v>
                </c:pt>
                <c:pt idx="200">
                  <c:v>2.9552259437987263E-4</c:v>
                </c:pt>
                <c:pt idx="201">
                  <c:v>2.6852676032651605E-4</c:v>
                </c:pt>
                <c:pt idx="202">
                  <c:v>2.4388586653826706E-4</c:v>
                </c:pt>
                <c:pt idx="203">
                  <c:v>2.2140564057437836E-4</c:v>
                </c:pt>
                <c:pt idx="204">
                  <c:v>2.0090674493033244E-4</c:v>
                </c:pt>
                <c:pt idx="205">
                  <c:v>1.8222373300766332E-4</c:v>
                </c:pt>
                <c:pt idx="206">
                  <c:v>1.6520406835729542E-4</c:v>
                </c:pt>
                <c:pt idx="207">
                  <c:v>1.4970720425812288E-4</c:v>
                </c:pt>
                <c:pt idx="208">
                  <c:v>1.3560372074385301E-4</c:v>
                </c:pt>
                <c:pt idx="209">
                  <c:v>1.2277451625107214E-4</c:v>
                </c:pt>
                <c:pt idx="210">
                  <c:v>1.1111005112868933E-4</c:v>
                </c:pt>
                <c:pt idx="211">
                  <c:v>1.0050964032235346E-4</c:v>
                </c:pt>
                <c:pt idx="212">
                  <c:v>9.088079262588097E-5</c:v>
                </c:pt>
                <c:pt idx="213">
                  <c:v>8.2138593974314414E-5</c:v>
                </c:pt>
                <c:pt idx="214">
                  <c:v>7.420513233899073E-5</c:v>
                </c:pt>
                <c:pt idx="215">
                  <c:v>6.7008961873115709E-5</c:v>
                </c:pt>
                <c:pt idx="216">
                  <c:v>6.0484604046097266E-5</c:v>
                </c:pt>
                <c:pt idx="217">
                  <c:v>5.4572083595598399E-5</c:v>
                </c:pt>
                <c:pt idx="218">
                  <c:v>4.9216497217349844E-5</c:v>
                </c:pt>
                <c:pt idx="219">
                  <c:v>4.4367613003656154E-5</c:v>
                </c:pt>
                <c:pt idx="220">
                  <c:v>3.9979498731805269E-5</c:v>
                </c:pt>
                <c:pt idx="221">
                  <c:v>3.6010177192794823E-5</c:v>
                </c:pt>
                <c:pt idx="222">
                  <c:v>3.2421306838602608E-5</c:v>
                </c:pt>
                <c:pt idx="223">
                  <c:v>2.9177886112318882E-5</c:v>
                </c:pt>
                <c:pt idx="224">
                  <c:v>2.6247979909557832E-5</c:v>
                </c:pt>
                <c:pt idx="225">
                  <c:v>2.3602466701495919E-5</c:v>
                </c:pt>
                <c:pt idx="226">
                  <c:v>2.121480492939838E-5</c:v>
                </c:pt>
                <c:pt idx="227">
                  <c:v>1.9060817357513978E-5</c:v>
                </c:pt>
                <c:pt idx="228">
                  <c:v>1.7118492145576073E-5</c:v>
                </c:pt>
                <c:pt idx="229">
                  <c:v>1.5367799473790481E-5</c:v>
                </c:pt>
                <c:pt idx="230">
                  <c:v>1.3790522622043906E-5</c:v>
                </c:pt>
                <c:pt idx="231">
                  <c:v>1.2370102471101459E-5</c:v>
                </c:pt>
                <c:pt idx="232">
                  <c:v>1.1091494456758235E-5</c:v>
                </c:pt>
                <c:pt idx="233">
                  <c:v>9.9410370682759781E-6</c:v>
                </c:pt>
                <c:pt idx="234">
                  <c:v>8.9063310399865344E-6</c:v>
                </c:pt>
                <c:pt idx="235">
                  <c:v>7.9761284397131442E-6</c:v>
                </c:pt>
                <c:pt idx="236">
                  <c:v>7.1402309096968837E-6</c:v>
                </c:pt>
                <c:pt idx="237">
                  <c:v>6.3893963650699704E-6</c:v>
                </c:pt>
                <c:pt idx="238">
                  <c:v>5.7152535016566546E-6</c:v>
                </c:pt>
                <c:pt idx="239">
                  <c:v>5.1102235090783152E-6</c:v>
                </c:pt>
                <c:pt idx="240">
                  <c:v>4.5674484268672489E-6</c:v>
                </c:pt>
                <c:pt idx="241">
                  <c:v>4.0807256206377742E-6</c:v>
                </c:pt>
                <c:pt idx="242">
                  <c:v>3.6444478924075057E-6</c:v>
                </c:pt>
                <c:pt idx="243">
                  <c:v>3.2535487739951083E-6</c:v>
                </c:pt>
                <c:pt idx="244">
                  <c:v>2.9034525851350286E-6</c:v>
                </c:pt>
                <c:pt idx="245">
                  <c:v>2.5900288686306273E-6</c:v>
                </c:pt>
                <c:pt idx="246">
                  <c:v>2.3095508436129439E-6</c:v>
                </c:pt>
                <c:pt idx="247">
                  <c:v>2.058657544867654E-6</c:v>
                </c:pt>
                <c:pt idx="248">
                  <c:v>1.8343193413312038E-6</c:v>
                </c:pt>
                <c:pt idx="249">
                  <c:v>1.6338065503265454E-6</c:v>
                </c:pt>
                <c:pt idx="250">
                  <c:v>1.4546608859951567E-6</c:v>
                </c:pt>
                <c:pt idx="251">
                  <c:v>1.2946695007724504E-6</c:v>
                </c:pt>
                <c:pt idx="252">
                  <c:v>1.1518413977281716E-6</c:v>
                </c:pt>
                <c:pt idx="253">
                  <c:v>1.0243860092348643E-6</c:v>
                </c:pt>
                <c:pt idx="254">
                  <c:v>9.1069375381141502E-7</c:v>
                </c:pt>
                <c:pt idx="255">
                  <c:v>8.0931839819114162E-7</c:v>
                </c:pt>
                <c:pt idx="256">
                  <c:v>7.189610657560791E-7</c:v>
                </c:pt>
                <c:pt idx="257">
                  <c:v>6.3845574553008379E-7</c:v>
                </c:pt>
                <c:pt idx="258">
                  <c:v>5.6675616799913756E-7</c:v>
                </c:pt>
                <c:pt idx="259">
                  <c:v>5.0292392519045361E-7</c:v>
                </c:pt>
                <c:pt idx="260">
                  <c:v>4.4611772275262569E-7</c:v>
                </c:pt>
                <c:pt idx="261">
                  <c:v>3.9558366129401069E-7</c:v>
                </c:pt>
                <c:pt idx="262">
                  <c:v>3.5064645300983175E-7</c:v>
                </c:pt>
                <c:pt idx="263">
                  <c:v>3.107014877108465E-7</c:v>
                </c:pt>
                <c:pt idx="264">
                  <c:v>2.7520766980665219E-7</c:v>
                </c:pt>
                <c:pt idx="265">
                  <c:v>2.4368095463978833E-7</c:v>
                </c:pt>
                <c:pt idx="266">
                  <c:v>2.1568851885606578E-7</c:v>
                </c:pt>
                <c:pt idx="267">
                  <c:v>1.9084350527194683E-7</c:v>
                </c:pt>
                <c:pt idx="268">
                  <c:v>1.688002879995401E-7</c:v>
                </c:pt>
                <c:pt idx="269">
                  <c:v>1.4925020844906085E-7</c:v>
                </c:pt>
                <c:pt idx="270">
                  <c:v>1.3191773728092068E-7</c:v>
                </c:pt>
                <c:pt idx="271">
                  <c:v>1.1655702145588064E-7</c:v>
                </c:pt>
                <c:pt idx="272">
                  <c:v>1.0294877926103636E-7</c:v>
                </c:pt>
                <c:pt idx="273">
                  <c:v>9.089750959889138E-8</c:v>
                </c:pt>
                <c:pt idx="274">
                  <c:v>8.0228984941558401E-8</c:v>
                </c:pt>
                <c:pt idx="275">
                  <c:v>7.0788000195793557E-8</c:v>
                </c:pt>
                <c:pt idx="276">
                  <c:v>6.2436352318845896E-8</c:v>
                </c:pt>
                <c:pt idx="277">
                  <c:v>5.5051027890267917E-8</c:v>
                </c:pt>
                <c:pt idx="278">
                  <c:v>4.8522577999664669E-8</c:v>
                </c:pt>
                <c:pt idx="279">
                  <c:v>4.2753661772286295E-8</c:v>
                </c:pt>
                <c:pt idx="280">
                  <c:v>3.7657741639411301E-8</c:v>
                </c:pt>
                <c:pt idx="281">
                  <c:v>3.3157915083599301E-8</c:v>
                </c:pt>
                <c:pt idx="282">
                  <c:v>2.9185869063786106E-8</c:v>
                </c:pt>
                <c:pt idx="283">
                  <c:v>2.56809446645766E-8</c:v>
                </c:pt>
                <c:pt idx="284">
                  <c:v>2.2589300729616143E-8</c:v>
                </c:pt>
                <c:pt idx="285">
                  <c:v>1.9863166341381446E-8</c:v>
                </c:pt>
                <c:pt idx="286">
                  <c:v>1.7460173009011174E-8</c:v>
                </c:pt>
                <c:pt idx="287">
                  <c:v>1.5342758331005427E-8</c:v>
                </c:pt>
                <c:pt idx="288">
                  <c:v>1.3477633719126152E-8</c:v>
                </c:pt>
                <c:pt idx="289">
                  <c:v>1.183530951128782E-8</c:v>
                </c:pt>
                <c:pt idx="290">
                  <c:v>1.038967147168962E-8</c:v>
                </c:pt>
                <c:pt idx="291">
                  <c:v>9.1176032823375501E-9</c:v>
                </c:pt>
                <c:pt idx="292">
                  <c:v>7.9986501773425407E-9</c:v>
                </c:pt>
                <c:pt idx="293">
                  <c:v>7.0147193653560706E-9</c:v>
                </c:pt>
                <c:pt idx="294">
                  <c:v>6.1498133311399467E-9</c:v>
                </c:pt>
                <c:pt idx="295">
                  <c:v>5.3897925090752233E-9</c:v>
                </c:pt>
                <c:pt idx="296">
                  <c:v>4.7221641834987215E-9</c:v>
                </c:pt>
                <c:pt idx="297">
                  <c:v>4.135894796858412E-9</c:v>
                </c:pt>
                <c:pt idx="298">
                  <c:v>3.6212431402249395E-9</c:v>
                </c:pt>
                <c:pt idx="299">
                  <c:v>3.1696121647797857E-9</c:v>
                </c:pt>
                <c:pt idx="300">
                  <c:v>2.7734173903605878E-9</c:v>
                </c:pt>
                <c:pt idx="301">
                  <c:v>2.4259701005431033E-9</c:v>
                </c:pt>
                <c:pt idx="302">
                  <c:v>2.1213737054182369E-9</c:v>
                </c:pt>
                <c:pt idx="303">
                  <c:v>1.8544318252986938E-9</c:v>
                </c:pt>
                <c:pt idx="304">
                  <c:v>1.6205668029884335E-9</c:v>
                </c:pt>
                <c:pt idx="305">
                  <c:v>1.4157474907132621E-9</c:v>
                </c:pt>
                <c:pt idx="306">
                  <c:v>1.2364252819227488E-9</c:v>
                </c:pt>
                <c:pt idx="307">
                  <c:v>1.0794774693638319E-9</c:v>
                </c:pt>
                <c:pt idx="308">
                  <c:v>9.4215711038942457E-10</c:v>
                </c:pt>
                <c:pt idx="309">
                  <c:v>8.2204866957197978E-10</c:v>
                </c:pt>
                <c:pt idx="310">
                  <c:v>7.1702878840180376E-10</c:v>
                </c:pt>
                <c:pt idx="311">
                  <c:v>6.2523160311674605E-10</c:v>
                </c:pt>
                <c:pt idx="312">
                  <c:v>5.4501809539884006E-10</c:v>
                </c:pt>
                <c:pt idx="313">
                  <c:v>4.7494901756059286E-10</c:v>
                </c:pt>
                <c:pt idx="314">
                  <c:v>4.1376098463230407E-10</c:v>
                </c:pt>
                <c:pt idx="315">
                  <c:v>3.6034537108274029E-10</c:v>
                </c:pt>
                <c:pt idx="316">
                  <c:v>3.1372969032913581E-10</c:v>
                </c:pt>
                <c:pt idx="317">
                  <c:v>2.7306117123010611E-10</c:v>
                </c:pt>
                <c:pt idx="318">
                  <c:v>2.3759227786776172E-10</c:v>
                </c:pt>
                <c:pt idx="319">
                  <c:v>2.0666794752723366E-10</c:v>
                </c:pt>
                <c:pt idx="320">
                  <c:v>1.7971434724484681E-10</c:v>
                </c:pt>
                <c:pt idx="321">
                  <c:v>1.5622897195427021E-10</c:v>
                </c:pt>
                <c:pt idx="322">
                  <c:v>1.3577192741304478E-10</c:v>
                </c:pt>
                <c:pt idx="323">
                  <c:v>1.1795825900857208E-10</c:v>
                </c:pt>
                <c:pt idx="324">
                  <c:v>1.0245120346401442E-10</c:v>
                </c:pt>
                <c:pt idx="325">
                  <c:v>8.8956254606325475E-11</c:v>
                </c:pt>
                <c:pt idx="326">
                  <c:v>7.7215946914322169E-11</c:v>
                </c:pt>
                <c:pt idx="327">
                  <c:v>6.7005271706982559E-11</c:v>
                </c:pt>
                <c:pt idx="328">
                  <c:v>5.8127650716022477E-11</c:v>
                </c:pt>
                <c:pt idx="329">
                  <c:v>5.0411400550357658E-11</c:v>
                </c:pt>
                <c:pt idx="330">
                  <c:v>4.3706629326995317E-11</c:v>
                </c:pt>
                <c:pt idx="331">
                  <c:v>3.7882513623554892E-11</c:v>
                </c:pt>
                <c:pt idx="332">
                  <c:v>3.2824910000471836E-11</c:v>
                </c:pt>
                <c:pt idx="333">
                  <c:v>2.843426073391952E-11</c:v>
                </c:pt>
                <c:pt idx="334">
                  <c:v>2.4623758171942889E-11</c:v>
                </c:pt>
                <c:pt idx="335">
                  <c:v>2.1317736346051373E-11</c:v>
                </c:pt>
                <c:pt idx="336">
                  <c:v>1.8450262200826749E-11</c:v>
                </c:pt>
                <c:pt idx="337">
                  <c:v>1.596390210033819E-11</c:v>
                </c:pt>
                <c:pt idx="338">
                  <c:v>1.3808642181600564E-11</c:v>
                </c:pt>
                <c:pt idx="339">
                  <c:v>1.1940943695869533E-11</c:v>
                </c:pt>
                <c:pt idx="340">
                  <c:v>1.0322916747159746E-11</c:v>
                </c:pt>
                <c:pt idx="341">
                  <c:v>8.921597838697761E-12</c:v>
                </c:pt>
                <c:pt idx="342">
                  <c:v>7.7083184028266816E-12</c:v>
                </c:pt>
                <c:pt idx="343">
                  <c:v>6.6581530454909411E-12</c:v>
                </c:pt>
                <c:pt idx="344">
                  <c:v>5.7494376070999033E-12</c:v>
                </c:pt>
                <c:pt idx="345">
                  <c:v>4.9633483487913717E-12</c:v>
                </c:pt>
                <c:pt idx="346">
                  <c:v>4.2835346359667479E-12</c:v>
                </c:pt>
                <c:pt idx="347">
                  <c:v>3.6957984263380135E-12</c:v>
                </c:pt>
                <c:pt idx="348">
                  <c:v>3.1878146925825521E-12</c:v>
                </c:pt>
                <c:pt idx="349">
                  <c:v>2.7488876332929993E-12</c:v>
                </c:pt>
                <c:pt idx="350">
                  <c:v>2.3697381619638388E-12</c:v>
                </c:pt>
                <c:pt idx="351">
                  <c:v>2.042318722646841E-12</c:v>
                </c:pt>
                <c:pt idx="352">
                  <c:v>1.7596519718056423E-12</c:v>
                </c:pt>
                <c:pt idx="353">
                  <c:v>1.5156902969117021E-12</c:v>
                </c:pt>
                <c:pt idx="354">
                  <c:v>1.3051935206107598E-12</c:v>
                </c:pt>
                <c:pt idx="355">
                  <c:v>1.1236224711739454E-12</c:v>
                </c:pt>
                <c:pt idx="356">
                  <c:v>9.6704639101407704E-13</c:v>
                </c:pt>
                <c:pt idx="357">
                  <c:v>8.3206241021702803E-13</c:v>
                </c:pt>
                <c:pt idx="358">
                  <c:v>7.1572553565600294E-13</c:v>
                </c:pt>
                <c:pt idx="359">
                  <c:v>6.1548780215064291E-13</c:v>
                </c:pt>
                <c:pt idx="360">
                  <c:v>5.2914540367569842E-13</c:v>
                </c:pt>
                <c:pt idx="361">
                  <c:v>4.5479277278896734E-13</c:v>
                </c:pt>
                <c:pt idx="362">
                  <c:v>3.9078270784911822E-13</c:v>
                </c:pt>
                <c:pt idx="363">
                  <c:v>3.3569176253521683E-13</c:v>
                </c:pt>
                <c:pt idx="364">
                  <c:v>2.8829021268532577E-13</c:v>
                </c:pt>
                <c:pt idx="365">
                  <c:v>2.4751600332323234E-13</c:v>
                </c:pt>
                <c:pt idx="366">
                  <c:v>2.1245215550520191E-13</c:v>
                </c:pt>
                <c:pt idx="367">
                  <c:v>1.8230717966857852E-13</c:v>
                </c:pt>
                <c:pt idx="368">
                  <c:v>1.5639810070895392E-13</c:v>
                </c:pt>
                <c:pt idx="369">
                  <c:v>1.341357511129653E-13</c:v>
                </c:pt>
                <c:pt idx="370">
                  <c:v>1.1501203306087837E-13</c:v>
                </c:pt>
                <c:pt idx="371">
                  <c:v>9.8588889302864203E-14</c:v>
                </c:pt>
                <c:pt idx="372">
                  <c:v>8.4488756521843743E-14</c:v>
                </c:pt>
                <c:pt idx="373">
                  <c:v>7.2386304451211996E-14</c:v>
                </c:pt>
                <c:pt idx="374">
                  <c:v>6.2001289767856243E-14</c:v>
                </c:pt>
                <c:pt idx="375">
                  <c:v>5.3092376211162501E-14</c:v>
                </c:pt>
                <c:pt idx="376">
                  <c:v>4.5451791908978197E-14</c:v>
                </c:pt>
                <c:pt idx="377">
                  <c:v>3.8900711890861177E-14</c:v>
                </c:pt>
                <c:pt idx="378">
                  <c:v>3.3285268560286529E-14</c:v>
                </c:pt>
                <c:pt idx="379">
                  <c:v>2.8473105763235251E-14</c:v>
                </c:pt>
                <c:pt idx="380">
                  <c:v>2.4350403277636215E-14</c:v>
                </c:pt>
                <c:pt idx="381">
                  <c:v>2.0819308272207453E-14</c:v>
                </c:pt>
                <c:pt idx="382">
                  <c:v>1.7795718732841682E-14</c:v>
                </c:pt>
                <c:pt idx="383">
                  <c:v>1.5207371194365263E-14</c:v>
                </c:pt>
                <c:pt idx="384">
                  <c:v>1.2992191488940735E-14</c:v>
                </c:pt>
                <c:pt idx="385">
                  <c:v>1.1096872754956643E-14</c:v>
                </c:pt>
                <c:pt idx="386">
                  <c:v>9.4756497512824623E-15</c:v>
                </c:pt>
                <c:pt idx="387">
                  <c:v>8.0892426866309336E-15</c:v>
                </c:pt>
                <c:pt idx="388">
                  <c:v>6.9039473855726319E-15</c:v>
                </c:pt>
                <c:pt idx="389">
                  <c:v>5.8908517439001539E-15</c:v>
                </c:pt>
                <c:pt idx="390">
                  <c:v>5.0251611396297966E-15</c:v>
                </c:pt>
                <c:pt idx="391">
                  <c:v>4.2856178168713114E-15</c:v>
                </c:pt>
                <c:pt idx="392">
                  <c:v>3.654001295907192E-15</c:v>
                </c:pt>
                <c:pt idx="393">
                  <c:v>3.1146986256853463E-15</c:v>
                </c:pt>
                <c:pt idx="394">
                  <c:v>2.6543348207322753E-15</c:v>
                </c:pt>
                <c:pt idx="395">
                  <c:v>2.2614551446901938E-15</c:v>
                </c:pt>
                <c:pt idx="396">
                  <c:v>1.926252044615959E-15</c:v>
                </c:pt>
                <c:pt idx="397">
                  <c:v>1.6403305276061744E-15</c:v>
                </c:pt>
                <c:pt idx="398">
                  <c:v>1.3965066248721879E-15</c:v>
                </c:pt>
                <c:pt idx="399">
                  <c:v>1.188634325992529E-15</c:v>
                </c:pt>
                <c:pt idx="400">
                  <c:v>1.011457003274794E-15</c:v>
                </c:pt>
                <c:pt idx="401">
                  <c:v>8.6047989645653537E-16</c:v>
                </c:pt>
                <c:pt idx="402">
                  <c:v>7.3186070307131032E-16</c:v>
                </c:pt>
                <c:pt idx="403">
                  <c:v>6.2231572985061943E-16</c:v>
                </c:pt>
                <c:pt idx="404">
                  <c:v>5.290394143239762E-16</c:v>
                </c:pt>
                <c:pt idx="405">
                  <c:v>4.4963533093939696E-16</c:v>
                </c:pt>
                <c:pt idx="406">
                  <c:v>3.8205705916149393E-16</c:v>
                </c:pt>
                <c:pt idx="407">
                  <c:v>3.2455751783039111E-16</c:v>
                </c:pt>
                <c:pt idx="408">
                  <c:v>2.7564556553370189E-16</c:v>
                </c:pt>
                <c:pt idx="409">
                  <c:v>2.3404883513912572E-16</c:v>
                </c:pt>
                <c:pt idx="410">
                  <c:v>1.986819156629261E-16</c:v>
                </c:pt>
                <c:pt idx="411">
                  <c:v>1.6861911951492522E-16</c:v>
                </c:pt>
                <c:pt idx="412">
                  <c:v>1.4307118063424465E-16</c:v>
                </c:pt>
                <c:pt idx="413">
                  <c:v>1.2136532150667953E-16</c:v>
                </c:pt>
                <c:pt idx="414">
                  <c:v>1.0292820660351721E-16</c:v>
                </c:pt>
                <c:pt idx="415">
                  <c:v>8.7271368189251586E-17</c:v>
                </c:pt>
                <c:pt idx="416">
                  <c:v>7.397874925556562E-17</c:v>
                </c:pt>
                <c:pt idx="417">
                  <c:v>6.2696058882391427E-17</c:v>
                </c:pt>
                <c:pt idx="418">
                  <c:v>5.3121678753272226E-17</c:v>
                </c:pt>
                <c:pt idx="419">
                  <c:v>4.4998896852759101E-17</c:v>
                </c:pt>
                <c:pt idx="420">
                  <c:v>3.8109276403022171E-17</c:v>
                </c:pt>
                <c:pt idx="421">
                  <c:v>3.2266995592129864E-17</c:v>
                </c:pt>
                <c:pt idx="422">
                  <c:v>2.7314017242494561E-17</c:v>
                </c:pt>
                <c:pt idx="423">
                  <c:v>2.3115967812108194E-17</c:v>
                </c:pt>
                <c:pt idx="424">
                  <c:v>1.9558622484299137E-17</c:v>
                </c:pt>
                <c:pt idx="425">
                  <c:v>1.654490798982703E-17</c:v>
                </c:pt>
                <c:pt idx="426">
                  <c:v>1.3992347567152191E-17</c:v>
                </c:pt>
                <c:pt idx="427">
                  <c:v>1.1830883403284849E-17</c:v>
                </c:pt>
                <c:pt idx="428">
                  <c:v>1.0001021267114039E-17</c:v>
                </c:pt>
                <c:pt idx="429">
                  <c:v>8.452250071863411E-18</c:v>
                </c:pt>
                <c:pt idx="430">
                  <c:v>7.1416959743284631E-18</c:v>
                </c:pt>
                <c:pt idx="431">
                  <c:v>6.0329765000960955E-18</c:v>
                </c:pt>
                <c:pt idx="432">
                  <c:v>5.0952252170647013E-18</c:v>
                </c:pt>
                <c:pt idx="433">
                  <c:v>4.3022617854886939E-18</c:v>
                </c:pt>
                <c:pt idx="434">
                  <c:v>3.6318858954867705E-18</c:v>
                </c:pt>
                <c:pt idx="435">
                  <c:v>3.0652767518194021E-18</c:v>
                </c:pt>
                <c:pt idx="436">
                  <c:v>2.5864824573840804E-18</c:v>
                </c:pt>
                <c:pt idx="437">
                  <c:v>2.1819859470612151E-18</c:v>
                </c:pt>
                <c:pt idx="438">
                  <c:v>1.8403360886591252E-18</c:v>
                </c:pt>
                <c:pt idx="439">
                  <c:v>1.5518342461001678E-18</c:v>
                </c:pt>
                <c:pt idx="440">
                  <c:v>1.3082680331095318E-18</c:v>
                </c:pt>
                <c:pt idx="441">
                  <c:v>1.1026852090179682E-18</c:v>
                </c:pt>
                <c:pt idx="442">
                  <c:v>9.2920171229675198E-19</c:v>
                </c:pt>
                <c:pt idx="443">
                  <c:v>7.8283871815356858E-19</c:v>
                </c:pt>
                <c:pt idx="444">
                  <c:v>6.5938436623849041E-19</c:v>
                </c:pt>
                <c:pt idx="445">
                  <c:v>5.5527645232844058E-19</c:v>
                </c:pt>
                <c:pt idx="446">
                  <c:v>4.6750293011067502E-19</c:v>
                </c:pt>
                <c:pt idx="447">
                  <c:v>3.9351753984363093E-19</c:v>
                </c:pt>
                <c:pt idx="448">
                  <c:v>3.3116828168461763E-19</c:v>
                </c:pt>
                <c:pt idx="449">
                  <c:v>2.7863679305505626E-19</c:v>
                </c:pt>
                <c:pt idx="450">
                  <c:v>2.3438698029425937E-19</c:v>
                </c:pt>
                <c:pt idx="451">
                  <c:v>1.9712150249345128E-19</c:v>
                </c:pt>
                <c:pt idx="452">
                  <c:v>1.6574491617414078E-19</c:v>
                </c:pt>
                <c:pt idx="453">
                  <c:v>1.3933246882142919E-19</c:v>
                </c:pt>
                <c:pt idx="454">
                  <c:v>1.1710368184862587E-19</c:v>
                </c:pt>
                <c:pt idx="455">
                  <c:v>9.8399993319986911E-20</c:v>
                </c:pt>
                <c:pt idx="456">
                  <c:v>8.2665841076732975E-20</c:v>
                </c:pt>
                <c:pt idx="457">
                  <c:v>6.9432660683408073E-20</c:v>
                </c:pt>
                <c:pt idx="458">
                  <c:v>5.8305352298615134E-20</c:v>
                </c:pt>
                <c:pt idx="459">
                  <c:v>4.8950838274099009E-20</c:v>
                </c:pt>
                <c:pt idx="460">
                  <c:v>4.1088390787519486E-20</c:v>
                </c:pt>
                <c:pt idx="461">
                  <c:v>3.448145764093955E-20</c:v>
                </c:pt>
                <c:pt idx="462">
                  <c:v>2.8930755807040509E-20</c:v>
                </c:pt>
                <c:pt idx="463">
                  <c:v>2.4268437483898475E-20</c:v>
                </c:pt>
                <c:pt idx="464">
                  <c:v>2.03531632680559E-20</c:v>
                </c:pt>
                <c:pt idx="465">
                  <c:v>1.706594237562722E-20</c:v>
                </c:pt>
                <c:pt idx="466">
                  <c:v>1.4306621314127491E-20</c:v>
                </c:pt>
                <c:pt idx="467">
                  <c:v>1.1990920613436083E-20</c:v>
                </c:pt>
                <c:pt idx="468">
                  <c:v>1.0047934656113729E-20</c:v>
                </c:pt>
                <c:pt idx="469">
                  <c:v>8.4180227245192262E-21</c:v>
                </c:pt>
                <c:pt idx="470">
                  <c:v>7.0510304613327936E-21</c:v>
                </c:pt>
                <c:pt idx="471">
                  <c:v>5.9047903241213892E-21</c:v>
                </c:pt>
                <c:pt idx="472">
                  <c:v>4.9438575608609678E-21</c:v>
                </c:pt>
                <c:pt idx="473">
                  <c:v>4.1384449604866348E-21</c:v>
                </c:pt>
                <c:pt idx="474">
                  <c:v>3.4635253261901311E-21</c:v>
                </c:pt>
                <c:pt idx="475">
                  <c:v>2.8980754369329274E-21</c:v>
                </c:pt>
                <c:pt idx="476">
                  <c:v>2.4244393382241209E-21</c:v>
                </c:pt>
                <c:pt idx="477">
                  <c:v>2.0277922501220866E-21</c:v>
                </c:pt>
                <c:pt idx="478">
                  <c:v>1.6956892949118349E-21</c:v>
                </c:pt>
                <c:pt idx="479">
                  <c:v>1.4176857106261541E-21</c:v>
                </c:pt>
                <c:pt idx="480">
                  <c:v>1.1850172987349737E-21</c:v>
                </c:pt>
                <c:pt idx="481">
                  <c:v>9.9033161358597777E-22</c:v>
                </c:pt>
                <c:pt idx="482">
                  <c:v>8.2746188725836413E-22</c:v>
                </c:pt>
                <c:pt idx="483">
                  <c:v>6.9123693850711821E-22</c:v>
                </c:pt>
                <c:pt idx="484">
                  <c:v>5.7732137409922539E-22</c:v>
                </c:pt>
                <c:pt idx="485">
                  <c:v>4.8208128528198279E-22</c:v>
                </c:pt>
                <c:pt idx="486">
                  <c:v>4.0247139694650427E-22</c:v>
                </c:pt>
                <c:pt idx="487">
                  <c:v>3.3594026389902093E-22</c:v>
                </c:pt>
                <c:pt idx="488">
                  <c:v>2.8035064583793125E-22</c:v>
                </c:pt>
                <c:pt idx="489">
                  <c:v>2.3391264564637311E-22</c:v>
                </c:pt>
                <c:pt idx="490">
                  <c:v>1.9512757754661693E-22</c:v>
                </c:pt>
                <c:pt idx="491">
                  <c:v>1.62740853599787E-22</c:v>
                </c:pt>
                <c:pt idx="492">
                  <c:v>1.357024483334607E-22</c:v>
                </c:pt>
                <c:pt idx="493">
                  <c:v>1.1313372985217975E-22</c:v>
                </c:pt>
                <c:pt idx="494">
                  <c:v>9.4299638315427147E-23</c:v>
                </c:pt>
                <c:pt idx="495">
                  <c:v>7.8585354800083693E-23</c:v>
                </c:pt>
                <c:pt idx="496">
                  <c:v>6.5476740066921468E-23</c:v>
                </c:pt>
                <c:pt idx="497">
                  <c:v>5.4543937648379798E-23</c:v>
                </c:pt>
                <c:pt idx="498">
                  <c:v>4.5427632364604048E-23</c:v>
                </c:pt>
                <c:pt idx="499">
                  <c:v>3.7827536723344895E-23</c:v>
                </c:pt>
                <c:pt idx="500">
                  <c:v>3.1492746084873116E-23</c:v>
                </c:pt>
                <c:pt idx="501">
                  <c:v>2.6213661015511736E-23</c:v>
                </c:pt>
                <c:pt idx="502">
                  <c:v>2.1815223632413669E-23</c:v>
                </c:pt>
                <c:pt idx="503">
                  <c:v>1.8151255407863876E-23</c:v>
                </c:pt>
                <c:pt idx="504">
                  <c:v>1.5099718075577269E-23</c:v>
                </c:pt>
                <c:pt idx="505">
                  <c:v>1.2558747993956827E-23</c:v>
                </c:pt>
                <c:pt idx="506">
                  <c:v>1.0443338439410689E-23</c:v>
                </c:pt>
                <c:pt idx="507">
                  <c:v>8.6825645572299443E-24</c:v>
                </c:pt>
                <c:pt idx="508">
                  <c:v>7.2172627032809722E-24</c:v>
                </c:pt>
                <c:pt idx="509">
                  <c:v>5.9980901847385005E-24</c:v>
                </c:pt>
                <c:pt idx="510">
                  <c:v>4.9839033880717879E-24</c:v>
                </c:pt>
                <c:pt idx="511">
                  <c:v>4.1404023342225842E-24</c:v>
                </c:pt>
                <c:pt idx="512">
                  <c:v>3.4389981328432057E-24</c:v>
                </c:pt>
                <c:pt idx="513">
                  <c:v>2.8558668790580334E-24</c:v>
                </c:pt>
                <c:pt idx="514">
                  <c:v>2.3711594656017278E-24</c:v>
                </c:pt>
                <c:pt idx="515">
                  <c:v>1.9683417537665506E-24</c:v>
                </c:pt>
                <c:pt idx="516">
                  <c:v>1.6336437124774096E-24</c:v>
                </c:pt>
                <c:pt idx="517">
                  <c:v>1.355599625508121E-24</c:v>
                </c:pt>
                <c:pt idx="518">
                  <c:v>1.1246643911411692E-24</c:v>
                </c:pt>
                <c:pt idx="519">
                  <c:v>9.3289338782880163E-25</c:v>
                </c:pt>
                <c:pt idx="520">
                  <c:v>7.736754303446622E-25</c:v>
                </c:pt>
                <c:pt idx="521">
                  <c:v>6.4151005793223711E-25</c:v>
                </c:pt>
                <c:pt idx="522">
                  <c:v>5.3182183310650595E-25</c:v>
                </c:pt>
                <c:pt idx="523">
                  <c:v>4.4080553240457389E-25</c:v>
                </c:pt>
                <c:pt idx="524">
                  <c:v>3.6529711655899818E-25</c:v>
                </c:pt>
                <c:pt idx="525">
                  <c:v>3.0266620919299493E-25</c:v>
                </c:pt>
                <c:pt idx="526">
                  <c:v>2.5072651697049539E-25</c:v>
                </c:pt>
                <c:pt idx="527">
                  <c:v>2.0766121260782776E-25</c:v>
                </c:pt>
                <c:pt idx="528">
                  <c:v>1.7196079406914364E-25</c:v>
                </c:pt>
                <c:pt idx="529">
                  <c:v>1.423713443804989E-25</c:v>
                </c:pt>
                <c:pt idx="530">
                  <c:v>1.1785146000640797E-25</c:v>
                </c:pt>
                <c:pt idx="531">
                  <c:v>9.7536402693262969E-26</c:v>
                </c:pt>
                <c:pt idx="532">
                  <c:v>8.0708269354284772E-26</c:v>
                </c:pt>
                <c:pt idx="533">
                  <c:v>6.6771174701089781E-26</c:v>
                </c:pt>
                <c:pt idx="534">
                  <c:v>5.5230608405456873E-26</c:v>
                </c:pt>
                <c:pt idx="535">
                  <c:v>4.5676268030225843E-26</c:v>
                </c:pt>
                <c:pt idx="536">
                  <c:v>3.7767785343008222E-26</c:v>
                </c:pt>
                <c:pt idx="537">
                  <c:v>3.1222860719933762E-26</c:v>
                </c:pt>
                <c:pt idx="538">
                  <c:v>2.5807401336508842E-26</c:v>
                </c:pt>
                <c:pt idx="539">
                  <c:v>2.132732638558448E-26</c:v>
                </c:pt>
                <c:pt idx="540">
                  <c:v>1.7621758879245423E-26</c:v>
                </c:pt>
                <c:pt idx="541">
                  <c:v>1.4557370538168148E-26</c:v>
                </c:pt>
                <c:pt idx="542">
                  <c:v>1.2023685399531074E-26</c:v>
                </c:pt>
                <c:pt idx="543">
                  <c:v>9.9291803784225462E-27</c:v>
                </c:pt>
                <c:pt idx="544">
                  <c:v>8.1980481799206089E-27</c:v>
                </c:pt>
                <c:pt idx="545">
                  <c:v>6.767510583154037E-27</c:v>
                </c:pt>
                <c:pt idx="546">
                  <c:v>5.5855889590053631E-27</c:v>
                </c:pt>
                <c:pt idx="547">
                  <c:v>4.6092545692470637E-27</c:v>
                </c:pt>
                <c:pt idx="548">
                  <c:v>3.8028942522280002E-27</c:v>
                </c:pt>
                <c:pt idx="549">
                  <c:v>3.1370379670541038E-27</c:v>
                </c:pt>
                <c:pt idx="550">
                  <c:v>2.587303710171746E-27</c:v>
                </c:pt>
                <c:pt idx="551">
                  <c:v>2.133522840270836E-27</c:v>
                </c:pt>
                <c:pt idx="552">
                  <c:v>1.7590151037102731E-27</c:v>
                </c:pt>
                <c:pt idx="553">
                  <c:v>1.4499878551522367E-27</c:v>
                </c:pt>
                <c:pt idx="554">
                  <c:v>1.1950382933980297E-27</c:v>
                </c:pt>
                <c:pt idx="555">
                  <c:v>9.8474112771785993E-28</c:v>
                </c:pt>
                <c:pt idx="556">
                  <c:v>8.1130707786221206E-28</c:v>
                </c:pt>
                <c:pt idx="557">
                  <c:v>6.6830009355133284E-28</c:v>
                </c:pt>
                <c:pt idx="558">
                  <c:v>5.5040324159536829E-28</c:v>
                </c:pt>
                <c:pt idx="559">
                  <c:v>4.5322492169728177E-28</c:v>
                </c:pt>
                <c:pt idx="560">
                  <c:v>3.731384943627847E-28</c:v>
                </c:pt>
                <c:pt idx="561">
                  <c:v>3.0714958522609193E-28</c:v>
                </c:pt>
                <c:pt idx="562">
                  <c:v>2.527863103018497E-28</c:v>
                </c:pt>
                <c:pt idx="563">
                  <c:v>2.0800848013437716E-28</c:v>
                </c:pt>
                <c:pt idx="564">
                  <c:v>1.7113251576570888E-28</c:v>
                </c:pt>
                <c:pt idx="565">
                  <c:v>1.4076936935693446E-28</c:v>
                </c:pt>
                <c:pt idx="566">
                  <c:v>1.1577320668849992E-28</c:v>
                </c:pt>
                <c:pt idx="567">
                  <c:v>9.5198993854133682E-29</c:v>
                </c:pt>
                <c:pt idx="568">
                  <c:v>7.8267449729365967E-29</c:v>
                </c:pt>
                <c:pt idx="569">
                  <c:v>6.4336090438078543E-29</c:v>
                </c:pt>
                <c:pt idx="570">
                  <c:v>5.2875311361853168E-29</c:v>
                </c:pt>
                <c:pt idx="571">
                  <c:v>4.3448633962957796E-29</c:v>
                </c:pt>
                <c:pt idx="572">
                  <c:v>3.5696395237653222E-29</c:v>
                </c:pt>
                <c:pt idx="573">
                  <c:v>2.932228230765775E-29</c:v>
                </c:pt>
                <c:pt idx="574">
                  <c:v>2.4082217914263891E-29</c:v>
                </c:pt>
                <c:pt idx="575">
                  <c:v>1.9775188069799194E-29</c:v>
                </c:pt>
                <c:pt idx="576">
                  <c:v>1.6235673888027389E-29</c:v>
                </c:pt>
                <c:pt idx="577">
                  <c:v>1.3327408183107604E-29</c:v>
                </c:pt>
                <c:pt idx="578">
                  <c:v>1.0938225889321187E-29</c:v>
                </c:pt>
                <c:pt idx="579">
                  <c:v>8.9758174468759505E-30</c:v>
                </c:pt>
                <c:pt idx="580">
                  <c:v>7.3642274617234223E-30</c:v>
                </c:pt>
                <c:pt idx="581">
                  <c:v>6.0409683722168967E-30</c:v>
                </c:pt>
                <c:pt idx="582">
                  <c:v>4.9546415310112023E-30</c:v>
                </c:pt>
                <c:pt idx="583">
                  <c:v>4.0629768557137063E-30</c:v>
                </c:pt>
                <c:pt idx="584">
                  <c:v>3.3312176948098578E-30</c:v>
                </c:pt>
                <c:pt idx="585">
                  <c:v>2.7307903580467994E-30</c:v>
                </c:pt>
                <c:pt idx="586">
                  <c:v>2.2382083379614733E-30</c:v>
                </c:pt>
                <c:pt idx="587">
                  <c:v>1.8341699866556285E-30</c:v>
                </c:pt>
                <c:pt idx="588">
                  <c:v>1.5028156280003954E-30</c:v>
                </c:pt>
                <c:pt idx="589">
                  <c:v>1.2311160439619737E-30</c:v>
                </c:pt>
                <c:pt idx="590">
                  <c:v>1.0083691929123327E-30</c:v>
                </c:pt>
                <c:pt idx="591">
                  <c:v>8.2578607815510145E-31</c:v>
                </c:pt>
                <c:pt idx="592">
                  <c:v>6.7615003575701496E-31</c:v>
                </c:pt>
                <c:pt idx="593">
                  <c:v>5.5353647559815748E-31</c:v>
                </c:pt>
                <c:pt idx="594">
                  <c:v>4.5308239039940107E-31</c:v>
                </c:pt>
                <c:pt idx="595">
                  <c:v>3.7079682872731097E-31</c:v>
                </c:pt>
                <c:pt idx="596">
                  <c:v>3.0340507933465938E-31</c:v>
                </c:pt>
                <c:pt idx="597">
                  <c:v>2.4822059327813251E-31</c:v>
                </c:pt>
                <c:pt idx="598">
                  <c:v>2.0303972465525804E-31</c:v>
                </c:pt>
                <c:pt idx="599">
                  <c:v>1.6605523982611258E-31</c:v>
                </c:pt>
                <c:pt idx="600">
                  <c:v>1.3578526109255638E-31</c:v>
                </c:pt>
                <c:pt idx="601">
                  <c:v>1.1101490079640658E-31</c:v>
                </c:pt>
                <c:pt idx="602">
                  <c:v>9.0748327791520716E-32</c:v>
                </c:pt>
                <c:pt idx="603">
                  <c:v>7.4169408499763216E-32</c:v>
                </c:pt>
                <c:pt idx="604">
                  <c:v>6.0609394343442164E-32</c:v>
                </c:pt>
                <c:pt idx="605">
                  <c:v>4.9520398685511146E-32</c:v>
                </c:pt>
                <c:pt idx="606">
                  <c:v>4.0453629756192252E-32</c:v>
                </c:pt>
                <c:pt idx="607">
                  <c:v>3.3041529855066324E-32</c:v>
                </c:pt>
                <c:pt idx="608">
                  <c:v>2.6983122362692293E-32</c:v>
                </c:pt>
                <c:pt idx="609">
                  <c:v>2.2031992522271545E-32</c:v>
                </c:pt>
                <c:pt idx="610">
                  <c:v>1.7986430296889838E-32</c:v>
                </c:pt>
                <c:pt idx="611">
                  <c:v>1.4681347774690419E-32</c:v>
                </c:pt>
                <c:pt idx="612">
                  <c:v>1.1981652799487834E-32</c:v>
                </c:pt>
                <c:pt idx="613">
                  <c:v>9.7768173969954771E-33</c:v>
                </c:pt>
                <c:pt idx="614">
                  <c:v>7.9764263293175478E-33</c:v>
                </c:pt>
                <c:pt idx="615">
                  <c:v>6.5065295394207159E-33</c:v>
                </c:pt>
                <c:pt idx="616">
                  <c:v>5.3066538224375419E-33</c:v>
                </c:pt>
                <c:pt idx="617">
                  <c:v>4.3273549996003628E-33</c:v>
                </c:pt>
                <c:pt idx="618">
                  <c:v>3.5282131756900529E-33</c:v>
                </c:pt>
                <c:pt idx="619">
                  <c:v>2.8761911567368973E-33</c:v>
                </c:pt>
                <c:pt idx="620">
                  <c:v>2.3442904699244907E-33</c:v>
                </c:pt>
                <c:pt idx="621">
                  <c:v>1.9104512202568365E-33</c:v>
                </c:pt>
                <c:pt idx="622">
                  <c:v>1.5566516976017612E-33</c:v>
                </c:pt>
                <c:pt idx="623">
                  <c:v>1.2681715905944099E-33</c:v>
                </c:pt>
                <c:pt idx="624">
                  <c:v>1.0329891808744244E-33</c:v>
                </c:pt>
                <c:pt idx="625">
                  <c:v>8.4128823725297118E-34</c:v>
                </c:pt>
                <c:pt idx="626">
                  <c:v>6.8505471426546726E-34</c:v>
                </c:pt>
                <c:pt idx="627">
                  <c:v>5.5774695536596893E-34</c:v>
                </c:pt>
                <c:pt idx="628">
                  <c:v>4.5402604923842104E-34</c:v>
                </c:pt>
                <c:pt idx="629">
                  <c:v>3.6953540454264197E-34</c:v>
                </c:pt>
                <c:pt idx="630">
                  <c:v>3.0072058930491729E-34</c:v>
                </c:pt>
                <c:pt idx="631">
                  <c:v>2.4468210446124246E-34</c:v>
                </c:pt>
                <c:pt idx="632">
                  <c:v>1.9905509108606071E-34</c:v>
                </c:pt>
                <c:pt idx="633">
                  <c:v>1.6191106038818961E-34</c:v>
                </c:pt>
                <c:pt idx="634">
                  <c:v>1.3167762795159273E-34</c:v>
                </c:pt>
                <c:pt idx="635">
                  <c:v>1.0707296449205632E-34</c:v>
                </c:pt>
                <c:pt idx="636">
                  <c:v>8.7052273751232853E-35</c:v>
                </c:pt>
                <c:pt idx="637">
                  <c:v>7.0764097976856057E-35</c:v>
                </c:pt>
                <c:pt idx="638">
                  <c:v>5.751465235535474E-35</c:v>
                </c:pt>
                <c:pt idx="639">
                  <c:v>4.6738717853088435E-35</c:v>
                </c:pt>
                <c:pt idx="640">
                  <c:v>3.7975890368128887E-35</c:v>
                </c:pt>
                <c:pt idx="641">
                  <c:v>3.0851203701431817E-35</c:v>
                </c:pt>
                <c:pt idx="642">
                  <c:v>2.5059323478839327E-35</c:v>
                </c:pt>
                <c:pt idx="643">
                  <c:v>2.0351656049010707E-35</c:v>
                </c:pt>
                <c:pt idx="644">
                  <c:v>1.6525836489846348E-35</c:v>
                </c:pt>
                <c:pt idx="645">
                  <c:v>1.3417158045392877E-35</c:v>
                </c:pt>
                <c:pt idx="646">
                  <c:v>1.0891585572535889E-35</c:v>
                </c:pt>
                <c:pt idx="647">
                  <c:v>8.8400611659982328E-36</c:v>
                </c:pt>
                <c:pt idx="648">
                  <c:v>7.1738637228686113E-36</c:v>
                </c:pt>
                <c:pt idx="649">
                  <c:v>5.8208279910348933E-36</c:v>
                </c:pt>
                <c:pt idx="650">
                  <c:v>4.7222644089446749E-36</c:v>
                </c:pt>
                <c:pt idx="651">
                  <c:v>3.83045025128628E-36</c:v>
                </c:pt>
                <c:pt idx="652">
                  <c:v>3.1065864442842345E-36</c:v>
                </c:pt>
                <c:pt idx="653">
                  <c:v>2.5191338849772733E-36</c:v>
                </c:pt>
                <c:pt idx="654">
                  <c:v>2.0424589923286696E-36</c:v>
                </c:pt>
                <c:pt idx="655">
                  <c:v>1.6557311892999234E-36</c:v>
                </c:pt>
                <c:pt idx="656">
                  <c:v>1.3420255996648043E-36</c:v>
                </c:pt>
                <c:pt idx="657">
                  <c:v>1.0875928790124668E-36</c:v>
                </c:pt>
                <c:pt idx="658">
                  <c:v>8.8126514380721323E-37</c:v>
                </c:pt>
                <c:pt idx="659">
                  <c:v>7.1397270778918349E-37</c:v>
                </c:pt>
                <c:pt idx="660">
                  <c:v>5.7835102018422425E-37</c:v>
                </c:pt>
                <c:pt idx="661">
                  <c:v>4.6842102016186083E-37</c:v>
                </c:pt>
                <c:pt idx="662">
                  <c:v>3.793292360032469E-37</c:v>
                </c:pt>
                <c:pt idx="663">
                  <c:v>3.0713649556409541E-37</c:v>
                </c:pt>
                <c:pt idx="664">
                  <c:v>2.4864618300288301E-37</c:v>
                </c:pt>
                <c:pt idx="665">
                  <c:v>2.01264662057759E-37</c:v>
                </c:pt>
                <c:pt idx="666">
                  <c:v>1.6288785911201572E-37</c:v>
                </c:pt>
                <c:pt idx="667">
                  <c:v>1.3180911760316361E-37</c:v>
                </c:pt>
                <c:pt idx="668">
                  <c:v>1.0664434608072053E-37</c:v>
                </c:pt>
                <c:pt idx="669">
                  <c:v>8.6271223808950479E-38</c:v>
                </c:pt>
                <c:pt idx="670">
                  <c:v>6.9779831563574016E-38</c:v>
                </c:pt>
                <c:pt idx="671">
                  <c:v>5.6432566725971254E-38</c:v>
                </c:pt>
                <c:pt idx="672">
                  <c:v>4.5631601757365804E-38</c:v>
                </c:pt>
                <c:pt idx="673">
                  <c:v>3.6892470613128172E-38</c:v>
                </c:pt>
                <c:pt idx="674">
                  <c:v>2.9822632467636615E-38</c:v>
                </c:pt>
                <c:pt idx="675">
                  <c:v>2.4104077536514229E-38</c:v>
                </c:pt>
                <c:pt idx="676">
                  <c:v>1.9479214990710971E-38</c:v>
                </c:pt>
                <c:pt idx="677">
                  <c:v>1.5739425438000697E-38</c:v>
                </c:pt>
                <c:pt idx="678">
                  <c:v>1.271577629651139E-38</c:v>
                </c:pt>
                <c:pt idx="679">
                  <c:v>1.0271492564700539E-38</c:v>
                </c:pt>
                <c:pt idx="680">
                  <c:v>8.2958520437573046E-39</c:v>
                </c:pt>
                <c:pt idx="681">
                  <c:v>6.6992362813970616E-39</c:v>
                </c:pt>
                <c:pt idx="682">
                  <c:v>5.4091190580789991E-39</c:v>
                </c:pt>
                <c:pt idx="683">
                  <c:v>4.3668153069903324E-39</c:v>
                </c:pt>
                <c:pt idx="684">
                  <c:v>3.5248467208155539E-39</c:v>
                </c:pt>
                <c:pt idx="685">
                  <c:v>2.8448073939620128E-39</c:v>
                </c:pt>
                <c:pt idx="686">
                  <c:v>2.295634851913688E-39</c:v>
                </c:pt>
                <c:pt idx="687">
                  <c:v>1.8522096841171102E-39</c:v>
                </c:pt>
                <c:pt idx="688">
                  <c:v>1.4942214992815733E-39</c:v>
                </c:pt>
                <c:pt idx="689">
                  <c:v>1.2052506931469392E-39</c:v>
                </c:pt>
                <c:pt idx="690">
                  <c:v>9.7202507154310809E-40</c:v>
                </c:pt>
                <c:pt idx="691">
                  <c:v>7.8381812279050115E-40</c:v>
                </c:pt>
                <c:pt idx="692">
                  <c:v>6.3196202194629788E-40</c:v>
                </c:pt>
                <c:pt idx="693">
                  <c:v>5.094535503323003E-40</c:v>
                </c:pt>
                <c:pt idx="694">
                  <c:v>4.1063525079695225E-40</c:v>
                </c:pt>
                <c:pt idx="695">
                  <c:v>3.3093749389352173E-40</c:v>
                </c:pt>
                <c:pt idx="696">
                  <c:v>2.6666985010208503E-40</c:v>
                </c:pt>
                <c:pt idx="697">
                  <c:v>2.148523681568638E-40</c:v>
                </c:pt>
                <c:pt idx="698">
                  <c:v>1.7307914670058127E-40</c:v>
                </c:pt>
                <c:pt idx="699">
                  <c:v>1.3940803480741507E-40</c:v>
                </c:pt>
                <c:pt idx="700">
                  <c:v>1.1227147045698801E-40</c:v>
                </c:pt>
                <c:pt idx="701">
                  <c:v>9.0404416788797562E-41</c:v>
                </c:pt>
                <c:pt idx="702">
                  <c:v>7.2786126098311419E-41</c:v>
                </c:pt>
                <c:pt idx="703">
                  <c:v>5.8593085268311772E-41</c:v>
                </c:pt>
                <c:pt idx="704">
                  <c:v>4.7161001414339415E-41</c:v>
                </c:pt>
                <c:pt idx="705">
                  <c:v>3.7954095468236507E-41</c:v>
                </c:pt>
                <c:pt idx="706">
                  <c:v>3.0540302477436523E-41</c:v>
                </c:pt>
                <c:pt idx="707">
                  <c:v>2.4571245355153821E-41</c:v>
                </c:pt>
                <c:pt idx="708">
                  <c:v>1.976606567039096E-41</c:v>
                </c:pt>
                <c:pt idx="709">
                  <c:v>1.5898370536294402E-41</c:v>
                </c:pt>
                <c:pt idx="710">
                  <c:v>1.2785696617010197E-41</c:v>
                </c:pt>
                <c:pt idx="711">
                  <c:v>1.0281007108133994E-41</c:v>
                </c:pt>
                <c:pt idx="712">
                  <c:v>8.2658304235389236E-42</c:v>
                </c:pt>
                <c:pt idx="713">
                  <c:v>6.6447244287859261E-42</c:v>
                </c:pt>
                <c:pt idx="714">
                  <c:v>5.3408107893453792E-42</c:v>
                </c:pt>
                <c:pt idx="715">
                  <c:v>4.2921730959661235E-42</c:v>
                </c:pt>
                <c:pt idx="716">
                  <c:v>3.4489521125663439E-42</c:v>
                </c:pt>
                <c:pt idx="717">
                  <c:v>2.7710035631585309E-42</c:v>
                </c:pt>
                <c:pt idx="718">
                  <c:v>2.2260097898160296E-42</c:v>
                </c:pt>
                <c:pt idx="719">
                  <c:v>1.7879575518631634E-42</c:v>
                </c:pt>
                <c:pt idx="720">
                  <c:v>1.4359111507576693E-42</c:v>
                </c:pt>
                <c:pt idx="721">
                  <c:v>1.1530237267914747E-42</c:v>
                </c:pt>
                <c:pt idx="722">
                  <c:v>9.257406066042976E-43</c:v>
                </c:pt>
                <c:pt idx="723">
                  <c:v>7.4315748909158699E-43</c:v>
                </c:pt>
                <c:pt idx="724">
                  <c:v>5.9650344953452767E-43</c:v>
                </c:pt>
                <c:pt idx="725">
                  <c:v>4.7872454749860294E-43</c:v>
                </c:pt>
                <c:pt idx="726">
                  <c:v>3.8414850983616608E-43</c:v>
                </c:pt>
                <c:pt idx="727">
                  <c:v>3.0821474146839473E-43</c:v>
                </c:pt>
                <c:pt idx="728">
                  <c:v>2.4725696763398267E-43</c:v>
                </c:pt>
                <c:pt idx="729">
                  <c:v>1.9832827267112543E-43</c:v>
                </c:pt>
                <c:pt idx="730">
                  <c:v>1.5906028580411204E-43</c:v>
                </c:pt>
                <c:pt idx="731">
                  <c:v>1.2754986564190108E-43</c:v>
                </c:pt>
                <c:pt idx="732">
                  <c:v>1.0226792631099619E-43</c:v>
                </c:pt>
                <c:pt idx="733">
                  <c:v>8.1986089208715036E-44</c:v>
                </c:pt>
                <c:pt idx="734">
                  <c:v>6.5717683616411296E-44</c:v>
                </c:pt>
                <c:pt idx="735">
                  <c:v>5.2670295876662581E-44</c:v>
                </c:pt>
                <c:pt idx="736">
                  <c:v>4.2207612010846675E-44</c:v>
                </c:pt>
                <c:pt idx="737">
                  <c:v>3.3818737951299267E-44</c:v>
                </c:pt>
                <c:pt idx="738">
                  <c:v>2.7093535495558333E-44</c:v>
                </c:pt>
                <c:pt idx="739">
                  <c:v>2.170279720531874E-44</c:v>
                </c:pt>
                <c:pt idx="740">
                  <c:v>1.7382313117465951E-44</c:v>
                </c:pt>
                <c:pt idx="741">
                  <c:v>1.3920067074016157E-44</c:v>
                </c:pt>
                <c:pt idx="742">
                  <c:v>1.1145949393283095E-44</c:v>
                </c:pt>
                <c:pt idx="743">
                  <c:v>8.9234924958666348E-45</c:v>
                </c:pt>
                <c:pt idx="744">
                  <c:v>7.1432326090900965E-45</c:v>
                </c:pt>
                <c:pt idx="745">
                  <c:v>5.7173783509737471E-45</c:v>
                </c:pt>
                <c:pt idx="746">
                  <c:v>4.5755295056100653E-45</c:v>
                </c:pt>
                <c:pt idx="747">
                  <c:v>3.6612396000262656E-45</c:v>
                </c:pt>
                <c:pt idx="748">
                  <c:v>2.9292563584112581E-45</c:v>
                </c:pt>
                <c:pt idx="749">
                  <c:v>2.3433066603493345E-45</c:v>
                </c:pt>
                <c:pt idx="750">
                  <c:v>1.8743188098712947E-45</c:v>
                </c:pt>
                <c:pt idx="751">
                  <c:v>1.4989959755002702E-45</c:v>
                </c:pt>
                <c:pt idx="752">
                  <c:v>1.1986715895961887E-45</c:v>
                </c:pt>
                <c:pt idx="753">
                  <c:v>9.583911045591813E-46</c:v>
                </c:pt>
                <c:pt idx="754">
                  <c:v>7.6617544296972006E-46</c:v>
                </c:pt>
                <c:pt idx="755">
                  <c:v>6.1243027099888933E-46</c:v>
                </c:pt>
                <c:pt idx="756">
                  <c:v>4.894722898936025E-46</c:v>
                </c:pt>
                <c:pt idx="757">
                  <c:v>3.9114941735784563E-46</c:v>
                </c:pt>
                <c:pt idx="758">
                  <c:v>3.1253629142045462E-46</c:v>
                </c:pt>
                <c:pt idx="759">
                  <c:v>2.4969019286909832E-46</c:v>
                </c:pt>
                <c:pt idx="760">
                  <c:v>1.9945542465091982E-46</c:v>
                </c:pt>
                <c:pt idx="761">
                  <c:v>1.5930654942852165E-46</c:v>
                </c:pt>
                <c:pt idx="762">
                  <c:v>1.2722278361377671E-46</c:v>
                </c:pt>
                <c:pt idx="763">
                  <c:v>1.0158736923913229E-46</c:v>
                </c:pt>
                <c:pt idx="764">
                  <c:v>8.1106967564124E-47</c:v>
                </c:pt>
                <c:pt idx="765">
                  <c:v>6.474709950480628E-47</c:v>
                </c:pt>
                <c:pt idx="766">
                  <c:v>5.1680445352498986E-47</c:v>
                </c:pt>
                <c:pt idx="767">
                  <c:v>4.1245448010180153E-47</c:v>
                </c:pt>
                <c:pt idx="768">
                  <c:v>3.2913170805307879E-47</c:v>
                </c:pt>
                <c:pt idx="769">
                  <c:v>2.6260767485807194E-47</c:v>
                </c:pt>
                <c:pt idx="770">
                  <c:v>2.0950248068194369E-47</c:v>
                </c:pt>
                <c:pt idx="771">
                  <c:v>1.6711485681052303E-47</c:v>
                </c:pt>
                <c:pt idx="772">
                  <c:v>1.3328619198312511E-47</c:v>
                </c:pt>
                <c:pt idx="773">
                  <c:v>1.0629174532795894E-47</c:v>
                </c:pt>
                <c:pt idx="774">
                  <c:v>8.4753621873435933E-48</c:v>
                </c:pt>
                <c:pt idx="775">
                  <c:v>6.7571166407213136E-48</c:v>
                </c:pt>
                <c:pt idx="776">
                  <c:v>5.3865296764742154E-48</c:v>
                </c:pt>
                <c:pt idx="777">
                  <c:v>4.2933990960147789E-48</c:v>
                </c:pt>
                <c:pt idx="778">
                  <c:v>3.4216698029246406E-48</c:v>
                </c:pt>
                <c:pt idx="779">
                  <c:v>2.7265887393195719E-48</c:v>
                </c:pt>
                <c:pt idx="780">
                  <c:v>2.1724307913083285E-48</c:v>
                </c:pt>
                <c:pt idx="781">
                  <c:v>1.7306813184756943E-48</c:v>
                </c:pt>
                <c:pt idx="782">
                  <c:v>1.3785838127505183E-48</c:v>
                </c:pt>
                <c:pt idx="783">
                  <c:v>1.0979794859473501E-48</c:v>
                </c:pt>
                <c:pt idx="784">
                  <c:v>8.7438022930755566E-49</c:v>
                </c:pt>
                <c:pt idx="785">
                  <c:v>6.9622810911961627E-49</c:v>
                </c:pt>
                <c:pt idx="786">
                  <c:v>5.5430394224940726E-49</c:v>
                </c:pt>
                <c:pt idx="787">
                  <c:v>4.4125500071530073E-49</c:v>
                </c:pt>
                <c:pt idx="788">
                  <c:v>3.5121789907715715E-49</c:v>
                </c:pt>
                <c:pt idx="789">
                  <c:v>2.795175217768887E-49</c:v>
                </c:pt>
                <c:pt idx="790">
                  <c:v>2.2242668947760742E-49</c:v>
                </c:pt>
                <c:pt idx="791">
                  <c:v>1.7697433592912785E-49</c:v>
                </c:pt>
                <c:pt idx="792">
                  <c:v>1.4079242370880038E-49</c:v>
                </c:pt>
                <c:pt idx="793">
                  <c:v>1.1199379144564385E-49</c:v>
                </c:pt>
                <c:pt idx="794">
                  <c:v>8.9074695377687988E-50</c:v>
                </c:pt>
                <c:pt idx="795">
                  <c:v>7.0837063183534914E-50</c:v>
                </c:pt>
                <c:pt idx="796">
                  <c:v>5.6326481088763469E-50</c:v>
                </c:pt>
                <c:pt idx="797">
                  <c:v>4.4782736777188785E-50</c:v>
                </c:pt>
                <c:pt idx="798">
                  <c:v>3.5600381042036821E-50</c:v>
                </c:pt>
                <c:pt idx="799">
                  <c:v>2.8297282713541696E-50</c:v>
                </c:pt>
                <c:pt idx="800">
                  <c:v>2.2489560049358759E-50</c:v>
                </c:pt>
                <c:pt idx="801">
                  <c:v>1.7871598146209293E-50</c:v>
                </c:pt>
                <c:pt idx="802">
                  <c:v>1.4200122556783593E-50</c:v>
                </c:pt>
                <c:pt idx="803">
                  <c:v>1.1281507391859789E-50</c:v>
                </c:pt>
                <c:pt idx="804">
                  <c:v>8.9616623193413542E-51</c:v>
                </c:pt>
                <c:pt idx="805">
                  <c:v>7.117975484380174E-51</c:v>
                </c:pt>
                <c:pt idx="806">
                  <c:v>5.6528952168827915E-51</c:v>
                </c:pt>
                <c:pt idx="807">
                  <c:v>4.4888178574997801E-51</c:v>
                </c:pt>
                <c:pt idx="808">
                  <c:v>3.5640164294455877E-51</c:v>
                </c:pt>
                <c:pt idx="809">
                  <c:v>2.82939865329921E-51</c:v>
                </c:pt>
                <c:pt idx="810">
                  <c:v>2.2459256947467184E-51</c:v>
                </c:pt>
                <c:pt idx="811">
                  <c:v>1.782557246810784E-51</c:v>
                </c:pt>
                <c:pt idx="812">
                  <c:v>1.4146158319528874E-51</c:v>
                </c:pt>
                <c:pt idx="813">
                  <c:v>1.1224849655117627E-51</c:v>
                </c:pt>
                <c:pt idx="814">
                  <c:v>8.9057316793955289E-52</c:v>
                </c:pt>
                <c:pt idx="815">
                  <c:v>7.0648964135868461E-52</c:v>
                </c:pt>
                <c:pt idx="816">
                  <c:v>5.6038844811994217E-52</c:v>
                </c:pt>
                <c:pt idx="817">
                  <c:v>4.4444681351566995E-52</c:v>
                </c:pt>
                <c:pt idx="818">
                  <c:v>3.5245017496501908E-52</c:v>
                </c:pt>
                <c:pt idx="819">
                  <c:v>2.7946217755143228E-52</c:v>
                </c:pt>
                <c:pt idx="820">
                  <c:v>2.2156225928524972E-52</c:v>
                </c:pt>
                <c:pt idx="821">
                  <c:v>1.7563700901613965E-52</c:v>
                </c:pt>
                <c:pt idx="822">
                  <c:v>1.3921429905702692E-52</c:v>
                </c:pt>
                <c:pt idx="823">
                  <c:v>1.1033143963930543E-52</c:v>
                </c:pt>
                <c:pt idx="824">
                  <c:v>8.7430389974421922E-53</c:v>
                </c:pt>
                <c:pt idx="825">
                  <c:v>6.9274483954010348E-53</c:v>
                </c:pt>
                <c:pt idx="826">
                  <c:v>5.4882261514734631E-53</c:v>
                </c:pt>
                <c:pt idx="827">
                  <c:v>4.3474898506157139E-53</c:v>
                </c:pt>
                <c:pt idx="828">
                  <c:v>3.4434445609312416E-53</c:v>
                </c:pt>
                <c:pt idx="829">
                  <c:v>2.727065797195061E-53</c:v>
                </c:pt>
                <c:pt idx="830">
                  <c:v>2.1594651635969499E-53</c:v>
                </c:pt>
                <c:pt idx="831">
                  <c:v>1.7097984337230423E-53</c:v>
                </c:pt>
                <c:pt idx="832">
                  <c:v>1.3536045815447959E-53</c:v>
                </c:pt>
                <c:pt idx="833">
                  <c:v>1.0714871479304793E-53</c:v>
                </c:pt>
                <c:pt idx="834">
                  <c:v>8.4806751501689438E-54</c:v>
                </c:pt>
                <c:pt idx="835">
                  <c:v>6.7115412269962485E-54</c:v>
                </c:pt>
                <c:pt idx="836">
                  <c:v>5.310831593395825E-54</c:v>
                </c:pt>
                <c:pt idx="837">
                  <c:v>4.2019539888973508E-54</c:v>
                </c:pt>
                <c:pt idx="838">
                  <c:v>3.3242112158162671E-54</c:v>
                </c:pt>
                <c:pt idx="839">
                  <c:v>2.6295082904778167E-54</c:v>
                </c:pt>
                <c:pt idx="840">
                  <c:v>2.0797405280260557E-54</c:v>
                </c:pt>
                <c:pt idx="841">
                  <c:v>1.6447220039049546E-54</c:v>
                </c:pt>
                <c:pt idx="842">
                  <c:v>1.3005427955324351E-54</c:v>
                </c:pt>
                <c:pt idx="843">
                  <c:v>1.028266412124879E-54</c:v>
                </c:pt>
                <c:pt idx="844">
                  <c:v>8.1289709169723274E-55</c:v>
                </c:pt>
                <c:pt idx="845">
                  <c:v>6.4256115407555887E-55</c:v>
                </c:pt>
                <c:pt idx="846">
                  <c:v>5.0785812015519503E-55</c:v>
                </c:pt>
                <c:pt idx="847">
                  <c:v>4.0134645496843503E-55</c:v>
                </c:pt>
                <c:pt idx="848">
                  <c:v>3.1713605367595365E-55</c:v>
                </c:pt>
                <c:pt idx="849">
                  <c:v>2.505653534103983E-55</c:v>
                </c:pt>
                <c:pt idx="850">
                  <c:v>1.9794552833125565E-55</c:v>
                </c:pt>
                <c:pt idx="851">
                  <c:v>1.5635785527291938E-55</c:v>
                </c:pt>
                <c:pt idx="852">
                  <c:v>1.2349321760693005E-55</c:v>
                </c:pt>
                <c:pt idx="853">
                  <c:v>9.7524999975745724E-56</c:v>
                </c:pt>
                <c:pt idx="854">
                  <c:v>7.7008439166065002E-56</c:v>
                </c:pt>
                <c:pt idx="855">
                  <c:v>6.0800934067709341E-56</c:v>
                </c:pt>
                <c:pt idx="856">
                  <c:v>4.7998957823570864E-56</c:v>
                </c:pt>
                <c:pt idx="857">
                  <c:v>3.7888119374236367E-56</c:v>
                </c:pt>
                <c:pt idx="858">
                  <c:v>2.9903638424299404E-56</c:v>
                </c:pt>
                <c:pt idx="859">
                  <c:v>2.3599066128311742E-56</c:v>
                </c:pt>
                <c:pt idx="860">
                  <c:v>1.8621534242661477E-56</c:v>
                </c:pt>
                <c:pt idx="861">
                  <c:v>1.4692172500644553E-56</c:v>
                </c:pt>
                <c:pt idx="862">
                  <c:v>1.1590616888646639E-56</c:v>
                </c:pt>
                <c:pt idx="863">
                  <c:v>9.1427556802162161E-57</c:v>
                </c:pt>
                <c:pt idx="864">
                  <c:v>7.2110376964735807E-57</c:v>
                </c:pt>
                <c:pt idx="865">
                  <c:v>5.6868079616914811E-57</c:v>
                </c:pt>
                <c:pt idx="866">
                  <c:v>4.4842473692886099E-57</c:v>
                </c:pt>
                <c:pt idx="867">
                  <c:v>3.5355812375570147E-57</c:v>
                </c:pt>
                <c:pt idx="868">
                  <c:v>2.7872915299093459E-57</c:v>
                </c:pt>
                <c:pt idx="869">
                  <c:v>2.197122857238519E-57</c:v>
                </c:pt>
                <c:pt idx="870">
                  <c:v>1.7317161947796809E-57</c:v>
                </c:pt>
                <c:pt idx="871">
                  <c:v>1.364738929731155E-57</c:v>
                </c:pt>
                <c:pt idx="872">
                  <c:v>1.0754073083886738E-57</c:v>
                </c:pt>
                <c:pt idx="873">
                  <c:v>8.4731907773737462E-58</c:v>
                </c:pt>
                <c:pt idx="874">
                  <c:v>6.6753130869820114E-58</c:v>
                </c:pt>
                <c:pt idx="875">
                  <c:v>5.2583199106956492E-58</c:v>
                </c:pt>
                <c:pt idx="876">
                  <c:v>4.1416475173960509E-58</c:v>
                </c:pt>
                <c:pt idx="877">
                  <c:v>3.2617456042736593E-58</c:v>
                </c:pt>
                <c:pt idx="878">
                  <c:v>2.5684902017904381E-58</c:v>
                </c:pt>
                <c:pt idx="879">
                  <c:v>2.0223516453752637E-58</c:v>
                </c:pt>
                <c:pt idx="880">
                  <c:v>1.5921589376979986E-58</c:v>
                </c:pt>
                <c:pt idx="881">
                  <c:v>1.2533351154040876E-58</c:v>
                </c:pt>
                <c:pt idx="882">
                  <c:v>9.865045517650642E-59</c:v>
                </c:pt>
                <c:pt idx="883">
                  <c:v>7.7639392971225499E-59</c:v>
                </c:pt>
                <c:pt idx="884">
                  <c:v>6.1096506169757136E-59</c:v>
                </c:pt>
                <c:pt idx="885">
                  <c:v>4.8073072646212695E-59</c:v>
                </c:pt>
                <c:pt idx="886">
                  <c:v>3.7821496007294965E-59</c:v>
                </c:pt>
                <c:pt idx="887">
                  <c:v>2.9752735059587199E-59</c:v>
                </c:pt>
                <c:pt idx="888">
                  <c:v>2.3402729418019885E-59</c:v>
                </c:pt>
                <c:pt idx="889">
                  <c:v>1.8405923230578362E-59</c:v>
                </c:pt>
                <c:pt idx="890">
                  <c:v>1.4474388790464421E-59</c:v>
                </c:pt>
                <c:pt idx="891">
                  <c:v>1.138136752966659E-59</c:v>
                </c:pt>
                <c:pt idx="892">
                  <c:v>8.9482951876197969E-60</c:v>
                </c:pt>
                <c:pt idx="893">
                  <c:v>7.0345747763591506E-60</c:v>
                </c:pt>
                <c:pt idx="894">
                  <c:v>5.5295163453077835E-60</c:v>
                </c:pt>
                <c:pt idx="895">
                  <c:v>4.3459851972884156E-60</c:v>
                </c:pt>
                <c:pt idx="896">
                  <c:v>3.4153970069316265E-60</c:v>
                </c:pt>
                <c:pt idx="897">
                  <c:v>2.6837746821417097E-60</c:v>
                </c:pt>
                <c:pt idx="898">
                  <c:v>2.1086420850839648E-60</c:v>
                </c:pt>
                <c:pt idx="899">
                  <c:v>1.6565772847240176E-60</c:v>
                </c:pt>
                <c:pt idx="900">
                  <c:v>1.3012855282977892E-60</c:v>
                </c:pt>
                <c:pt idx="901">
                  <c:v>1.0220817105069162E-60</c:v>
                </c:pt>
                <c:pt idx="902">
                  <c:v>8.026954576863257E-61</c:v>
                </c:pt>
                <c:pt idx="903">
                  <c:v>6.3033034882846091E-61</c:v>
                </c:pt>
                <c:pt idx="904">
                  <c:v>4.9492330752157056E-61</c:v>
                </c:pt>
                <c:pt idx="905">
                  <c:v>3.8856164045790055E-61</c:v>
                </c:pt>
                <c:pt idx="906">
                  <c:v>3.0502421783583759E-61</c:v>
                </c:pt>
                <c:pt idx="907">
                  <c:v>2.394204005660982E-61</c:v>
                </c:pt>
                <c:pt idx="908">
                  <c:v>1.8790592253604991E-61</c:v>
                </c:pt>
                <c:pt idx="909">
                  <c:v>1.4745935189376948E-61</c:v>
                </c:pt>
                <c:pt idx="910">
                  <c:v>1.1570623470258059E-61</c:v>
                </c:pt>
                <c:pt idx="911">
                  <c:v>9.0780765610025881E-62</c:v>
                </c:pt>
                <c:pt idx="912">
                  <c:v>7.1216989698836291E-62</c:v>
                </c:pt>
                <c:pt idx="913">
                  <c:v>5.5863240710955048E-62</c:v>
                </c:pt>
                <c:pt idx="914">
                  <c:v>4.381486055171548E-62</c:v>
                </c:pt>
                <c:pt idx="915">
                  <c:v>3.4361300012255591E-62</c:v>
                </c:pt>
                <c:pt idx="916">
                  <c:v>2.6944531393458549E-62</c:v>
                </c:pt>
                <c:pt idx="917">
                  <c:v>2.1126357779266951E-62</c:v>
                </c:pt>
                <c:pt idx="918">
                  <c:v>1.6562718608295141E-62</c:v>
                </c:pt>
                <c:pt idx="919">
                  <c:v>1.2983496493033404E-62</c:v>
                </c:pt>
                <c:pt idx="920">
                  <c:v>1.0176649228708509E-62</c:v>
                </c:pt>
                <c:pt idx="921">
                  <c:v>7.9757419693469269E-63</c:v>
                </c:pt>
                <c:pt idx="922">
                  <c:v>6.2501520815146474E-63</c:v>
                </c:pt>
                <c:pt idx="923">
                  <c:v>4.8973746019470526E-63</c:v>
                </c:pt>
                <c:pt idx="924">
                  <c:v>3.8369784898279173E-63</c:v>
                </c:pt>
                <c:pt idx="925">
                  <c:v>3.0058600383745477E-63</c:v>
                </c:pt>
                <c:pt idx="926">
                  <c:v>2.3545154525896808E-63</c:v>
                </c:pt>
                <c:pt idx="927">
                  <c:v>1.8441140870782787E-63</c:v>
                </c:pt>
                <c:pt idx="928">
                  <c:v>1.444200614667405E-63</c:v>
                </c:pt>
                <c:pt idx="929">
                  <c:v>1.1308911747946866E-63</c:v>
                </c:pt>
                <c:pt idx="930">
                  <c:v>8.8545746416011101E-64</c:v>
                </c:pt>
                <c:pt idx="931">
                  <c:v>6.9321546023096792E-64</c:v>
                </c:pt>
                <c:pt idx="932">
                  <c:v>5.4265333205301842E-64</c:v>
                </c:pt>
                <c:pt idx="933">
                  <c:v>4.2474713192511737E-64</c:v>
                </c:pt>
                <c:pt idx="934">
                  <c:v>3.3242389349321688E-64</c:v>
                </c:pt>
                <c:pt idx="935">
                  <c:v>2.6014042985034449E-64</c:v>
                </c:pt>
                <c:pt idx="936">
                  <c:v>2.0355293508357661E-64</c:v>
                </c:pt>
                <c:pt idx="937">
                  <c:v>1.5925784212954994E-64</c:v>
                </c:pt>
                <c:pt idx="938">
                  <c:v>1.2458859151653222E-64</c:v>
                </c:pt>
                <c:pt idx="939">
                  <c:v>9.7456265454024871E-65</c:v>
                </c:pt>
                <c:pt idx="940">
                  <c:v>7.622463305415403E-65</c:v>
                </c:pt>
                <c:pt idx="941">
                  <c:v>5.9612187149911216E-65</c:v>
                </c:pt>
                <c:pt idx="942">
                  <c:v>4.6615350608319923E-65</c:v>
                </c:pt>
                <c:pt idx="943">
                  <c:v>3.6448284045344957E-65</c:v>
                </c:pt>
                <c:pt idx="944">
                  <c:v>2.8495711155806021E-65</c:v>
                </c:pt>
                <c:pt idx="945">
                  <c:v>2.2275950395277708E-65</c:v>
                </c:pt>
                <c:pt idx="946">
                  <c:v>1.7411947991666226E-65</c:v>
                </c:pt>
                <c:pt idx="947">
                  <c:v>1.3608582961069271E-65</c:v>
                </c:pt>
                <c:pt idx="948">
                  <c:v>1.0634888024806573E-65</c:v>
                </c:pt>
                <c:pt idx="949">
                  <c:v>8.3101231147245484E-66</c:v>
                </c:pt>
                <c:pt idx="950">
                  <c:v>6.4928678205454862E-66</c:v>
                </c:pt>
                <c:pt idx="951">
                  <c:v>5.0724792651340828E-66</c:v>
                </c:pt>
                <c:pt idx="952">
                  <c:v>3.9624031592468341E-66</c:v>
                </c:pt>
                <c:pt idx="953">
                  <c:v>3.0949365604397858E-66</c:v>
                </c:pt>
                <c:pt idx="954">
                  <c:v>2.417127713713581E-66</c:v>
                </c:pt>
                <c:pt idx="955">
                  <c:v>1.8875664419833405E-66</c:v>
                </c:pt>
                <c:pt idx="956">
                  <c:v>1.4738719298830826E-66</c:v>
                </c:pt>
                <c:pt idx="957">
                  <c:v>1.1507265802368996E-66</c:v>
                </c:pt>
                <c:pt idx="958">
                  <c:v>8.9833741000599252E-67</c:v>
                </c:pt>
                <c:pt idx="959">
                  <c:v>7.0123214582613612E-67</c:v>
                </c:pt>
                <c:pt idx="960">
                  <c:v>5.4731731115256893E-67</c:v>
                </c:pt>
                <c:pt idx="961">
                  <c:v>4.2714136958460617E-67</c:v>
                </c:pt>
                <c:pt idx="962">
                  <c:v>3.3331834477671512E-67</c:v>
                </c:pt>
                <c:pt idx="963">
                  <c:v>2.6007701555231639E-67</c:v>
                </c:pt>
                <c:pt idx="964">
                  <c:v>2.0290836485637211E-67</c:v>
                </c:pt>
                <c:pt idx="965">
                  <c:v>1.5828989725339859E-67</c:v>
                </c:pt>
                <c:pt idx="966">
                  <c:v>1.2347008782801382E-67</c:v>
                </c:pt>
                <c:pt idx="967">
                  <c:v>9.6299864617693116E-68</c:v>
                </c:pt>
                <c:pt idx="968">
                  <c:v>7.5100875769099829E-68</c:v>
                </c:pt>
                <c:pt idx="969">
                  <c:v>5.8562522801244637E-68</c:v>
                </c:pt>
                <c:pt idx="970">
                  <c:v>4.5661486922480027E-68</c:v>
                </c:pt>
                <c:pt idx="971">
                  <c:v>3.559884144768585E-68</c:v>
                </c:pt>
                <c:pt idx="972">
                  <c:v>2.7750912373262947E-68</c:v>
                </c:pt>
                <c:pt idx="973">
                  <c:v>2.1630885608479727E-68</c:v>
                </c:pt>
                <c:pt idx="974">
                  <c:v>1.6858813759422844E-68</c:v>
                </c:pt>
                <c:pt idx="975">
                  <c:v>1.3138187281220712E-68</c:v>
                </c:pt>
                <c:pt idx="976">
                  <c:v>1.0237635233316863E-68</c:v>
                </c:pt>
                <c:pt idx="977">
                  <c:v>7.9766340435786789E-69</c:v>
                </c:pt>
                <c:pt idx="978">
                  <c:v>6.2143475943022426E-69</c:v>
                </c:pt>
                <c:pt idx="979">
                  <c:v>4.8409134462138353E-69</c:v>
                </c:pt>
                <c:pt idx="980">
                  <c:v>3.7706397444966216E-69</c:v>
                </c:pt>
                <c:pt idx="981">
                  <c:v>2.9366944043348035E-69</c:v>
                </c:pt>
                <c:pt idx="982">
                  <c:v>2.2869596729717846E-69</c:v>
                </c:pt>
                <c:pt idx="983">
                  <c:v>1.7807966820110701E-69</c:v>
                </c:pt>
                <c:pt idx="984">
                  <c:v>1.3865204957111747E-69</c:v>
                </c:pt>
                <c:pt idx="985">
                  <c:v>1.0794298373763174E-69</c:v>
                </c:pt>
                <c:pt idx="986">
                  <c:v>8.4026980281333883E-70</c:v>
                </c:pt>
                <c:pt idx="987">
                  <c:v>6.5403253231490868E-70</c:v>
                </c:pt>
                <c:pt idx="988">
                  <c:v>5.0902164117425763E-70</c:v>
                </c:pt>
                <c:pt idx="989">
                  <c:v>3.9612247812580998E-70</c:v>
                </c:pt>
                <c:pt idx="990">
                  <c:v>3.082329879484751E-70</c:v>
                </c:pt>
                <c:pt idx="991">
                  <c:v>2.3981987781905946E-70</c:v>
                </c:pt>
                <c:pt idx="992">
                  <c:v>1.8657253577836237E-70</c:v>
                </c:pt>
                <c:pt idx="993">
                  <c:v>1.4513319976876641E-70</c:v>
                </c:pt>
                <c:pt idx="994">
                  <c:v>1.1288659900302747E-70</c:v>
                </c:pt>
                <c:pt idx="995">
                  <c:v>8.7795976511846451E-71</c:v>
                </c:pt>
                <c:pt idx="996">
                  <c:v>6.8275279617686181E-71</c:v>
                </c:pt>
                <c:pt idx="997">
                  <c:v>5.3089551147283943E-71</c:v>
                </c:pt>
                <c:pt idx="998">
                  <c:v>4.1277306960250116E-71</c:v>
                </c:pt>
                <c:pt idx="999">
                  <c:v>3.2090053034624497E-71</c:v>
                </c:pt>
                <c:pt idx="1000">
                  <c:v>2.4945162412666312E-71</c:v>
                </c:pt>
                <c:pt idx="1001">
                  <c:v>1.9389164753658683E-71</c:v>
                </c:pt>
                <c:pt idx="1002">
                  <c:v>1.5069150584114985E-71</c:v>
                </c:pt>
                <c:pt idx="1003">
                  <c:v>1.1710498800341245E-71</c:v>
                </c:pt>
                <c:pt idx="1004">
                  <c:v>9.0995309613976407E-72</c:v>
                </c:pt>
                <c:pt idx="1005">
                  <c:v>7.0700039188478061E-72</c:v>
                </c:pt>
                <c:pt idx="1006">
                  <c:v>5.4925924903183922E-72</c:v>
                </c:pt>
                <c:pt idx="1007">
                  <c:v>4.2667011226258607E-72</c:v>
                </c:pt>
                <c:pt idx="1008">
                  <c:v>3.3140894538972329E-72</c:v>
                </c:pt>
                <c:pt idx="1009">
                  <c:v>2.573910459659181E-72</c:v>
                </c:pt>
                <c:pt idx="1010">
                  <c:v>1.9988485442617592E-72</c:v>
                </c:pt>
                <c:pt idx="1011">
                  <c:v>1.5521140460674127E-72</c:v>
                </c:pt>
                <c:pt idx="1012">
                  <c:v>1.2051044755956587E-72</c:v>
                </c:pt>
                <c:pt idx="1013">
                  <c:v>9.3558476400577641E-73</c:v>
                </c:pt>
                <c:pt idx="1014">
                  <c:v>7.2627148791847953E-73</c:v>
                </c:pt>
                <c:pt idx="1015">
                  <c:v>5.6373150090329479E-73</c:v>
                </c:pt>
                <c:pt idx="1016">
                  <c:v>4.3752523652355498E-73</c:v>
                </c:pt>
                <c:pt idx="1017">
                  <c:v>3.3954039571628918E-73</c:v>
                </c:pt>
                <c:pt idx="1018">
                  <c:v>2.6347376142196811E-73</c:v>
                </c:pt>
                <c:pt idx="1019">
                  <c:v>2.0442825096477316E-73</c:v>
                </c:pt>
                <c:pt idx="1020">
                  <c:v>1.5859961026079107E-73</c:v>
                </c:pt>
                <c:pt idx="1021">
                  <c:v>1.2303283210581288E-73</c:v>
                </c:pt>
                <c:pt idx="1022">
                  <c:v>9.5432800901820381E-74</c:v>
                </c:pt>
                <c:pt idx="1023">
                  <c:v>7.4017106608624124E-74</c:v>
                </c:pt>
                <c:pt idx="1024">
                  <c:v>5.7401648320908239E-74</c:v>
                </c:pt>
                <c:pt idx="1025">
                  <c:v>4.4511731589451047E-74</c:v>
                </c:pt>
                <c:pt idx="1026">
                  <c:v>3.4512984990635644E-74</c:v>
                </c:pt>
                <c:pt idx="1027">
                  <c:v>2.6757682953526884E-74</c:v>
                </c:pt>
                <c:pt idx="1028">
                  <c:v>2.0743043258372551E-74</c:v>
                </c:pt>
                <c:pt idx="1029">
                  <c:v>1.6078831039097899E-74</c:v>
                </c:pt>
                <c:pt idx="1030">
                  <c:v>1.2462194913631507E-74</c:v>
                </c:pt>
                <c:pt idx="1031">
                  <c:v>9.6581226729913406E-75</c:v>
                </c:pt>
                <c:pt idx="1032">
                  <c:v>7.4842630835964746E-75</c:v>
                </c:pt>
                <c:pt idx="1033">
                  <c:v>5.7991396006284685E-75</c:v>
                </c:pt>
                <c:pt idx="1034">
                  <c:v>4.4929988996076044E-75</c:v>
                </c:pt>
                <c:pt idx="1035">
                  <c:v>3.4807059168361032E-75</c:v>
                </c:pt>
                <c:pt idx="1036">
                  <c:v>2.6962282906628268E-75</c:v>
                </c:pt>
                <c:pt idx="1037">
                  <c:v>2.0883550725269055E-75</c:v>
                </c:pt>
                <c:pt idx="1038">
                  <c:v>1.6173738310820059E-75</c:v>
                </c:pt>
                <c:pt idx="1039">
                  <c:v>1.252491861272518E-75</c:v>
                </c:pt>
                <c:pt idx="1040">
                  <c:v>9.698350659404176E-76</c:v>
                </c:pt>
                <c:pt idx="1041">
                  <c:v>7.5089525877264599E-76</c:v>
                </c:pt>
                <c:pt idx="1042">
                  <c:v>5.8132552228151404E-76</c:v>
                </c:pt>
                <c:pt idx="1043">
                  <c:v>4.5000569196575231E-76</c:v>
                </c:pt>
                <c:pt idx="1044">
                  <c:v>3.4831746524963621E-76</c:v>
                </c:pt>
                <c:pt idx="1045">
                  <c:v>2.6958216854385778E-76</c:v>
                </c:pt>
                <c:pt idx="1046">
                  <c:v>2.0862472628230097E-76</c:v>
                </c:pt>
                <c:pt idx="1047">
                  <c:v>1.6143553698074918E-76</c:v>
                </c:pt>
                <c:pt idx="1048">
                  <c:v>1.2490829773826811E-76</c:v>
                </c:pt>
                <c:pt idx="1049">
                  <c:v>9.6636737688285592E-77</c:v>
                </c:pt>
                <c:pt idx="1050">
                  <c:v>7.4757039341239108E-77</c:v>
                </c:pt>
                <c:pt idx="1051">
                  <c:v>5.7825690519181744E-77</c:v>
                </c:pt>
                <c:pt idx="1052">
                  <c:v>4.4724809741561689E-77</c:v>
                </c:pt>
                <c:pt idx="1053">
                  <c:v>3.4588772884511227E-77</c:v>
                </c:pt>
                <c:pt idx="1054">
                  <c:v>2.6747353963198461E-77</c:v>
                </c:pt>
                <c:pt idx="1055">
                  <c:v>2.0681667480021164E-77</c:v>
                </c:pt>
                <c:pt idx="1056">
                  <c:v>1.5990033438267115E-77</c:v>
                </c:pt>
                <c:pt idx="1057">
                  <c:v>1.2361532798077354E-77</c:v>
                </c:pt>
                <c:pt idx="1058">
                  <c:v>9.5555227374466643E-78</c:v>
                </c:pt>
                <c:pt idx="1059">
                  <c:v>7.3857700902497512E-78</c:v>
                </c:pt>
                <c:pt idx="1060">
                  <c:v>5.7081630035780894E-78</c:v>
                </c:pt>
                <c:pt idx="1061">
                  <c:v>4.4111947736646721E-78</c:v>
                </c:pt>
                <c:pt idx="1062">
                  <c:v>3.4085951828742003E-78</c:v>
                </c:pt>
                <c:pt idx="1063">
                  <c:v>2.633625262871251E-78</c:v>
                </c:pt>
                <c:pt idx="1064">
                  <c:v>2.0346604013327221E-78</c:v>
                </c:pt>
                <c:pt idx="1065">
                  <c:v>1.5717711898098605E-78</c:v>
                </c:pt>
                <c:pt idx="1066">
                  <c:v>1.2140768848868909E-78</c:v>
                </c:pt>
                <c:pt idx="1067">
                  <c:v>9.3769709438914833E-79</c:v>
                </c:pt>
                <c:pt idx="1068">
                  <c:v>7.2416661734478719E-79</c:v>
                </c:pt>
                <c:pt idx="1069">
                  <c:v>5.5920882920918513E-79</c:v>
                </c:pt>
                <c:pt idx="1070">
                  <c:v>4.3178660419009967E-79</c:v>
                </c:pt>
                <c:pt idx="1071">
                  <c:v>3.3336804851126784E-79</c:v>
                </c:pt>
                <c:pt idx="1072">
                  <c:v>2.5735847924469338E-79</c:v>
                </c:pt>
                <c:pt idx="1073">
                  <c:v>1.9866105087390022E-79</c:v>
                </c:pt>
                <c:pt idx="1074">
                  <c:v>1.5333692528823723E-79</c:v>
                </c:pt>
                <c:pt idx="1075">
                  <c:v>1.1834245787804246E-79</c:v>
                </c:pt>
                <c:pt idx="1076">
                  <c:v>9.1325964789385601E-80</c:v>
                </c:pt>
                <c:pt idx="1077">
                  <c:v>7.0470578926268431E-80</c:v>
                </c:pt>
                <c:pt idx="1078">
                  <c:v>5.4372754303234841E-80</c:v>
                </c:pt>
                <c:pt idx="1079">
                  <c:v>4.1948340767271546E-80</c:v>
                </c:pt>
                <c:pt idx="1080">
                  <c:v>3.2359979563429064E-80</c:v>
                </c:pt>
                <c:pt idx="1081">
                  <c:v>2.4960985264330502E-80</c:v>
                </c:pt>
                <c:pt idx="1082">
                  <c:v>1.9251974586092627E-80</c:v>
                </c:pt>
                <c:pt idx="1083">
                  <c:v>1.4847349874995985E-80</c:v>
                </c:pt>
                <c:pt idx="1084">
                  <c:v>1.1449400558597864E-80</c:v>
                </c:pt>
                <c:pt idx="1085">
                  <c:v>8.8282929603684228E-81</c:v>
                </c:pt>
                <c:pt idx="1086">
                  <c:v>6.8066111389063104E-81</c:v>
                </c:pt>
                <c:pt idx="1087">
                  <c:v>5.2474148106607121E-81</c:v>
                </c:pt>
                <c:pt idx="1088">
                  <c:v>4.0450150579878257E-81</c:v>
                </c:pt>
                <c:pt idx="1089">
                  <c:v>3.1178499759827285E-81</c:v>
                </c:pt>
                <c:pt idx="1090">
                  <c:v>2.4029827164250934E-81</c:v>
                </c:pt>
                <c:pt idx="1091">
                  <c:v>1.851852865619557E-81</c:v>
                </c:pt>
                <c:pt idx="1092">
                  <c:v>1.4269959563797481E-81</c:v>
                </c:pt>
                <c:pt idx="1093">
                  <c:v>1.0995107421119522E-81</c:v>
                </c:pt>
                <c:pt idx="1094">
                  <c:v>8.4710396901997051E-82</c:v>
                </c:pt>
                <c:pt idx="1095">
                  <c:v>6.5258110937029177E-82</c:v>
                </c:pt>
                <c:pt idx="1096">
                  <c:v>5.0268144674279962E-82</c:v>
                </c:pt>
                <c:pt idx="1097">
                  <c:v>3.871790301961922E-82</c:v>
                </c:pt>
                <c:pt idx="1098">
                  <c:v>2.9818888255981513E-82</c:v>
                </c:pt>
                <c:pt idx="1099">
                  <c:v>2.296316526631791E-82</c:v>
                </c:pt>
                <c:pt idx="1100">
                  <c:v>1.7682056540874274E-82</c:v>
                </c:pt>
                <c:pt idx="1101">
                  <c:v>1.3614276085709037E-82</c:v>
                </c:pt>
                <c:pt idx="1102">
                  <c:v>1.0481347560415346E-82</c:v>
                </c:pt>
                <c:pt idx="1103">
                  <c:v>8.0686433087457279E-83</c:v>
                </c:pt>
                <c:pt idx="1104">
                  <c:v>6.2107603612340328E-83</c:v>
                </c:pt>
                <c:pt idx="1105">
                  <c:v>4.7802424501838839E-83</c:v>
                </c:pt>
                <c:pt idx="1106">
                  <c:v>3.6788832632068107E-83</c:v>
                </c:pt>
                <c:pt idx="1107">
                  <c:v>2.8310207755261807E-83</c:v>
                </c:pt>
                <c:pt idx="1108">
                  <c:v>2.1783672897058295E-83</c:v>
                </c:pt>
                <c:pt idx="1109">
                  <c:v>1.6760238478536622E-83</c:v>
                </c:pt>
                <c:pt idx="1110">
                  <c:v>1.2894079742964936E-83</c:v>
                </c:pt>
                <c:pt idx="1111">
                  <c:v>9.9188566919866718E-84</c:v>
                </c:pt>
                <c:pt idx="1112">
                  <c:v>7.6294638592813811E-84</c:v>
                </c:pt>
                <c:pt idx="1113">
                  <c:v>5.8679661509172153E-84</c:v>
                </c:pt>
                <c:pt idx="1114">
                  <c:v>4.5127615851372885E-84</c:v>
                </c:pt>
                <c:pt idx="1115">
                  <c:v>3.4702313123785874E-84</c:v>
                </c:pt>
                <c:pt idx="1116">
                  <c:v>2.6683066438473489E-84</c:v>
                </c:pt>
                <c:pt idx="1117">
                  <c:v>2.0515134303130701E-84</c:v>
                </c:pt>
                <c:pt idx="1118">
                  <c:v>1.5771548621407488E-84</c:v>
                </c:pt>
                <c:pt idx="1119">
                  <c:v>1.212371437095321E-84</c:v>
                </c:pt>
                <c:pt idx="1120">
                  <c:v>9.3187673492069188E-85</c:v>
                </c:pt>
                <c:pt idx="1121">
                  <c:v>7.1621381406113746E-85</c:v>
                </c:pt>
                <c:pt idx="1122">
                  <c:v>5.5041264405153128E-85</c:v>
                </c:pt>
                <c:pt idx="1123">
                  <c:v>4.2295642777207686E-85</c:v>
                </c:pt>
                <c:pt idx="1124">
                  <c:v>3.2498581834726877E-85</c:v>
                </c:pt>
                <c:pt idx="1125">
                  <c:v>2.496863362827639E-85</c:v>
                </c:pt>
                <c:pt idx="1126">
                  <c:v>1.9181685437909329E-85</c:v>
                </c:pt>
                <c:pt idx="1127">
                  <c:v>1.4734669770674906E-85</c:v>
                </c:pt>
                <c:pt idx="1128">
                  <c:v>1.1317636408308033E-85</c:v>
                </c:pt>
                <c:pt idx="1129">
                  <c:v>8.6922616401026803E-86</c:v>
                </c:pt>
                <c:pt idx="1130">
                  <c:v>6.6753124517297397E-86</c:v>
                </c:pt>
                <c:pt idx="1131">
                  <c:v>5.125924393439715E-86</c:v>
                </c:pt>
                <c:pt idx="1132">
                  <c:v>3.9358144556235652E-86</c:v>
                </c:pt>
                <c:pt idx="1133">
                  <c:v>3.0217525212119289E-86</c:v>
                </c:pt>
                <c:pt idx="1134">
                  <c:v>2.319770703939517E-86</c:v>
                </c:pt>
                <c:pt idx="1135">
                  <c:v>1.7807098003829466E-86</c:v>
                </c:pt>
                <c:pt idx="1136">
                  <c:v>1.3667944124249342E-86</c:v>
                </c:pt>
                <c:pt idx="1137">
                  <c:v>1.0489993766078227E-86</c:v>
                </c:pt>
                <c:pt idx="1138">
                  <c:v>8.0502485310464972E-87</c:v>
                </c:pt>
                <c:pt idx="1139">
                  <c:v>6.1773954300259923E-87</c:v>
                </c:pt>
                <c:pt idx="1140">
                  <c:v>4.7398391697876171E-87</c:v>
                </c:pt>
                <c:pt idx="1141">
                  <c:v>3.6365028377762962E-87</c:v>
                </c:pt>
                <c:pt idx="1142">
                  <c:v>2.7897572248509547E-87</c:v>
                </c:pt>
                <c:pt idx="1143">
                  <c:v>2.139986723716482E-87</c:v>
                </c:pt>
                <c:pt idx="1144">
                  <c:v>1.6414133745440985E-87</c:v>
                </c:pt>
                <c:pt idx="1145">
                  <c:v>1.2588880473562716E-87</c:v>
                </c:pt>
                <c:pt idx="1146">
                  <c:v>9.6542499516065473E-88</c:v>
                </c:pt>
                <c:pt idx="1147">
                  <c:v>7.4030773336352213E-88</c:v>
                </c:pt>
                <c:pt idx="1148">
                  <c:v>5.6763397945052751E-88</c:v>
                </c:pt>
                <c:pt idx="1149">
                  <c:v>4.3519797730236935E-88</c:v>
                </c:pt>
                <c:pt idx="1150">
                  <c:v>3.3363205298999523E-88</c:v>
                </c:pt>
                <c:pt idx="1151">
                  <c:v>2.5574733486048895E-88</c:v>
                </c:pt>
                <c:pt idx="1152">
                  <c:v>1.9602747542657087E-88</c:v>
                </c:pt>
                <c:pt idx="1153">
                  <c:v>1.5023990170321104E-88</c:v>
                </c:pt>
                <c:pt idx="1154">
                  <c:v>1.1513733708491345E-88</c:v>
                </c:pt>
                <c:pt idx="1155">
                  <c:v>8.8228653055391853E-89</c:v>
                </c:pt>
                <c:pt idx="1156">
                  <c:v>6.7602962476209489E-89</c:v>
                </c:pt>
                <c:pt idx="1157">
                  <c:v>5.1794595918015896E-89</c:v>
                </c:pt>
                <c:pt idx="1158">
                  <c:v>3.9679468405800653E-89</c:v>
                </c:pt>
                <c:pt idx="1159">
                  <c:v>3.0395545909260972E-89</c:v>
                </c:pt>
                <c:pt idx="1160">
                  <c:v>2.3281812589428538E-89</c:v>
                </c:pt>
                <c:pt idx="1161">
                  <c:v>1.7831439346829314E-89</c:v>
                </c:pt>
                <c:pt idx="1162">
                  <c:v>1.3655852420145128E-89</c:v>
                </c:pt>
                <c:pt idx="1163">
                  <c:v>1.0457167459418449E-89</c:v>
                </c:pt>
                <c:pt idx="1164">
                  <c:v>8.0070432944366816E-90</c:v>
                </c:pt>
                <c:pt idx="1165">
                  <c:v>6.1304617667447235E-90</c:v>
                </c:pt>
                <c:pt idx="1166">
                  <c:v>4.6932871756419657E-90</c:v>
                </c:pt>
                <c:pt idx="1167">
                  <c:v>3.5927254486171272E-90</c:v>
                </c:pt>
                <c:pt idx="1168">
                  <c:v>2.7500077886737009E-90</c:v>
                </c:pt>
                <c:pt idx="1169">
                  <c:v>2.1047806436461797E-90</c:v>
                </c:pt>
                <c:pt idx="1170">
                  <c:v>1.6108044235237205E-90</c:v>
                </c:pt>
                <c:pt idx="1171">
                  <c:v>1.2326559388965452E-90</c:v>
                </c:pt>
                <c:pt idx="1172">
                  <c:v>9.4320055824930572E-91</c:v>
                </c:pt>
                <c:pt idx="1173">
                  <c:v>7.2165458431159118E-91</c:v>
                </c:pt>
                <c:pt idx="1174">
                  <c:v>5.5210016984028192E-91</c:v>
                </c:pt>
                <c:pt idx="1175">
                  <c:v>4.2234717929246802E-91</c:v>
                </c:pt>
                <c:pt idx="1176">
                  <c:v>3.230610183980256E-91</c:v>
                </c:pt>
                <c:pt idx="1177">
                  <c:v>2.4709433634465779E-91</c:v>
                </c:pt>
                <c:pt idx="1178">
                  <c:v>1.8897498902672135E-91</c:v>
                </c:pt>
                <c:pt idx="1179">
                  <c:v>1.445137603997112E-91</c:v>
                </c:pt>
                <c:pt idx="1180">
                  <c:v>1.1050385819154973E-91</c:v>
                </c:pt>
                <c:pt idx="1181">
                  <c:v>8.4490733052969522E-92</c:v>
                </c:pt>
                <c:pt idx="1182">
                  <c:v>6.4595779397996659E-92</c:v>
                </c:pt>
                <c:pt idx="1183">
                  <c:v>4.9381316720954143E-92</c:v>
                </c:pt>
                <c:pt idx="1184">
                  <c:v>3.7747194463427201E-92</c:v>
                </c:pt>
                <c:pt idx="1185">
                  <c:v>2.8851620497830051E-92</c:v>
                </c:pt>
                <c:pt idx="1186">
                  <c:v>2.2050543281681567E-92</c:v>
                </c:pt>
                <c:pt idx="1187">
                  <c:v>1.6851243656356628E-92</c:v>
                </c:pt>
                <c:pt idx="1188">
                  <c:v>1.2876808405803526E-92</c:v>
                </c:pt>
                <c:pt idx="1189">
                  <c:v>9.8389363598543618E-93</c:v>
                </c:pt>
                <c:pt idx="1190">
                  <c:v>7.5171244695794685E-93</c:v>
                </c:pt>
                <c:pt idx="1191">
                  <c:v>5.7427384100078047E-93</c:v>
                </c:pt>
                <c:pt idx="1192">
                  <c:v>4.386822471624414E-93</c:v>
                </c:pt>
                <c:pt idx="1193">
                  <c:v>3.3507717717999181E-93</c:v>
                </c:pt>
                <c:pt idx="1194">
                  <c:v>2.5591953033476357E-93</c:v>
                </c:pt>
                <c:pt idx="1195">
                  <c:v>1.9544557194573742E-93</c:v>
                </c:pt>
                <c:pt idx="1196">
                  <c:v>1.4924922830062086E-93</c:v>
                </c:pt>
                <c:pt idx="1197">
                  <c:v>1.1396257054254988E-93</c:v>
                </c:pt>
                <c:pt idx="1198">
                  <c:v>8.7011427255660748E-94</c:v>
                </c:pt>
                <c:pt idx="1199">
                  <c:v>6.6428476420203252E-94</c:v>
                </c:pt>
                <c:pt idx="1200">
                  <c:v>5.0710309858700521E-94</c:v>
                </c:pt>
                <c:pt idx="1201">
                  <c:v>3.8708134360861435E-94</c:v>
                </c:pt>
                <c:pt idx="1202">
                  <c:v>2.9544200934514976E-94</c:v>
                </c:pt>
                <c:pt idx="1203">
                  <c:v>2.254791138936621E-94</c:v>
                </c:pt>
                <c:pt idx="1204">
                  <c:v>1.7206973218611918E-94</c:v>
                </c:pt>
                <c:pt idx="1205">
                  <c:v>1.3130061732467439E-94</c:v>
                </c:pt>
                <c:pt idx="1206">
                  <c:v>1.0018280901541501E-94</c:v>
                </c:pt>
                <c:pt idx="1207">
                  <c:v>7.6433513257044979E-95</c:v>
                </c:pt>
                <c:pt idx="1208">
                  <c:v>5.83094104587943E-95</c:v>
                </c:pt>
                <c:pt idx="1209">
                  <c:v>4.4479276922636233E-95</c:v>
                </c:pt>
                <c:pt idx="1210">
                  <c:v>3.3926656044911787E-95</c:v>
                </c:pt>
                <c:pt idx="1211">
                  <c:v>2.5875496499206662E-95</c:v>
                </c:pt>
                <c:pt idx="1212">
                  <c:v>1.9733342585856177E-95</c:v>
                </c:pt>
                <c:pt idx="1213">
                  <c:v>1.5047937426121556E-95</c:v>
                </c:pt>
                <c:pt idx="1214">
                  <c:v>1.1474074990008843E-95</c:v>
                </c:pt>
                <c:pt idx="1215">
                  <c:v>8.7482826584701389E-96</c:v>
                </c:pt>
                <c:pt idx="1216">
                  <c:v>6.6694861354178495E-96</c:v>
                </c:pt>
                <c:pt idx="1217">
                  <c:v>5.0842443542558087E-96</c:v>
                </c:pt>
                <c:pt idx="1218">
                  <c:v>3.875475169113674E-96</c:v>
                </c:pt>
                <c:pt idx="1219">
                  <c:v>2.9538472537891623E-96</c:v>
                </c:pt>
                <c:pt idx="1220">
                  <c:v>2.2512082383702644E-96</c:v>
                </c:pt>
                <c:pt idx="1221">
                  <c:v>1.7155678320985696E-96</c:v>
                </c:pt>
                <c:pt idx="1222">
                  <c:v>1.307268322236571E-96</c:v>
                </c:pt>
                <c:pt idx="1223">
                  <c:v>9.9606166859979541E-97</c:v>
                </c:pt>
                <c:pt idx="1224">
                  <c:v>7.5887875204576077E-97</c:v>
                </c:pt>
                <c:pt idx="1225">
                  <c:v>5.7812701405531324E-97</c:v>
                </c:pt>
                <c:pt idx="1226">
                  <c:v>4.4039143699601252E-97</c:v>
                </c:pt>
                <c:pt idx="1227">
                  <c:v>3.3544338373285878E-97</c:v>
                </c:pt>
                <c:pt idx="1228">
                  <c:v>2.5548439861711043E-97</c:v>
                </c:pt>
                <c:pt idx="1229">
                  <c:v>1.9456931845092955E-97</c:v>
                </c:pt>
                <c:pt idx="1230">
                  <c:v>1.4816621186992228E-97</c:v>
                </c:pt>
                <c:pt idx="1231">
                  <c:v>1.1282072150393917E-97</c:v>
                </c:pt>
                <c:pt idx="1232">
                  <c:v>8.5900060899857634E-98</c:v>
                </c:pt>
                <c:pt idx="1233">
                  <c:v>6.5397779507846933E-98</c:v>
                </c:pt>
                <c:pt idx="1234">
                  <c:v>4.9784883356892017E-98</c:v>
                </c:pt>
                <c:pt idx="1235">
                  <c:v>3.7896314302075771E-98</c:v>
                </c:pt>
                <c:pt idx="1236">
                  <c:v>2.8844397377524717E-98</c:v>
                </c:pt>
                <c:pt idx="1237">
                  <c:v>2.195285511637197E-98</c:v>
                </c:pt>
                <c:pt idx="1238">
                  <c:v>1.6706505774871005E-98</c:v>
                </c:pt>
                <c:pt idx="1239">
                  <c:v>1.27129207597617E-98</c:v>
                </c:pt>
                <c:pt idx="1240">
                  <c:v>9.6732003686657778E-99</c:v>
                </c:pt>
                <c:pt idx="1241">
                  <c:v>7.3597012292138551E-99</c:v>
                </c:pt>
                <c:pt idx="1242">
                  <c:v>5.5990631983244164E-99</c:v>
                </c:pt>
                <c:pt idx="1243">
                  <c:v>4.2592758448591892E-99</c:v>
                </c:pt>
                <c:pt idx="1244">
                  <c:v>3.2398239048601578E-99</c:v>
                </c:pt>
                <c:pt idx="1245">
                  <c:v>2.4641793384960735E-99</c:v>
                </c:pt>
                <c:pt idx="1246">
                  <c:v>1.8740816743655807E-99</c:v>
                </c:pt>
                <c:pt idx="1247">
                  <c:v>1.4251810517478595E-99</c:v>
                </c:pt>
                <c:pt idx="1248">
                  <c:v>1.0837195711348626E-99</c:v>
                </c:pt>
                <c:pt idx="1249">
                  <c:v>8.2400371941754038E-100</c:v>
                </c:pt>
                <c:pt idx="1250">
                  <c:v>6.2647945608209728E-100</c:v>
                </c:pt>
                <c:pt idx="1251">
                  <c:v>4.7626638452891275E-100</c:v>
                </c:pt>
                <c:pt idx="1252">
                  <c:v>3.6204160909285534E-100</c:v>
                </c:pt>
                <c:pt idx="1253">
                  <c:v>2.7518992635350027E-100</c:v>
                </c:pt>
                <c:pt idx="1254">
                  <c:v>2.0915685050698772E-100</c:v>
                </c:pt>
                <c:pt idx="1255">
                  <c:v>1.5895609990133283E-100</c:v>
                </c:pt>
                <c:pt idx="1256">
                  <c:v>1.2079469847786326E-100</c:v>
                </c:pt>
                <c:pt idx="1257">
                  <c:v>9.1787628143269979E-101</c:v>
                </c:pt>
                <c:pt idx="1258">
                  <c:v>6.9740658872968895E-101</c:v>
                </c:pt>
                <c:pt idx="1259">
                  <c:v>5.2985080291796565E-101</c:v>
                </c:pt>
                <c:pt idx="1260">
                  <c:v>4.025194094655255E-101</c:v>
                </c:pt>
                <c:pt idx="1261">
                  <c:v>3.0576358613978371E-101</c:v>
                </c:pt>
                <c:pt idx="1262">
                  <c:v>2.3224717137733813E-101</c:v>
                </c:pt>
                <c:pt idx="1263">
                  <c:v>1.7639280384601395E-101</c:v>
                </c:pt>
                <c:pt idx="1264">
                  <c:v>1.339605991477017E-101</c:v>
                </c:pt>
                <c:pt idx="1265">
                  <c:v>1.0172767370488325E-101</c:v>
                </c:pt>
                <c:pt idx="1266">
                  <c:v>7.7244396825369311E-102</c:v>
                </c:pt>
                <c:pt idx="1267">
                  <c:v>5.8649015625339964E-102</c:v>
                </c:pt>
                <c:pt idx="1268">
                  <c:v>4.4526684967932912E-102</c:v>
                </c:pt>
                <c:pt idx="1269">
                  <c:v>3.3802274171368552E-102</c:v>
                </c:pt>
                <c:pt idx="1270">
                  <c:v>2.5658864021182045E-102</c:v>
                </c:pt>
                <c:pt idx="1271">
                  <c:v>1.9475782023061462E-102</c:v>
                </c:pt>
                <c:pt idx="1272">
                  <c:v>1.478149587519792E-102</c:v>
                </c:pt>
                <c:pt idx="1273">
                  <c:v>1.1217805243606771E-102</c:v>
                </c:pt>
                <c:pt idx="1274">
                  <c:v>8.5126241637422625E-103</c:v>
                </c:pt>
                <c:pt idx="1275">
                  <c:v>6.4592947720730887E-103</c:v>
                </c:pt>
                <c:pt idx="1276">
                  <c:v>4.9008663164970159E-103</c:v>
                </c:pt>
                <c:pt idx="1277">
                  <c:v>3.7181485926561979E-103</c:v>
                </c:pt>
                <c:pt idx="1278">
                  <c:v>2.8206343333033082E-103</c:v>
                </c:pt>
                <c:pt idx="1279">
                  <c:v>2.1396021237088638E-103</c:v>
                </c:pt>
                <c:pt idx="1280">
                  <c:v>1.6228764770904227E-103</c:v>
                </c:pt>
                <c:pt idx="1281">
                  <c:v>1.2308472209700694E-103</c:v>
                </c:pt>
                <c:pt idx="1282">
                  <c:v>9.3344578425692872E-104</c:v>
                </c:pt>
                <c:pt idx="1283">
                  <c:v>7.0784853755994524E-104</c:v>
                </c:pt>
                <c:pt idx="1284">
                  <c:v>5.3673250463523864E-104</c:v>
                </c:pt>
                <c:pt idx="1285">
                  <c:v>4.0695069869356729E-104</c:v>
                </c:pt>
                <c:pt idx="1286">
                  <c:v>3.0852621366006421E-104</c:v>
                </c:pt>
                <c:pt idx="1287">
                  <c:v>2.3388842848375654E-104</c:v>
                </c:pt>
              </c:numCache>
            </c:numRef>
          </c:yVal>
          <c:smooth val="1"/>
          <c:extLst>
            <c:ext xmlns:c16="http://schemas.microsoft.com/office/drawing/2014/chart" uri="{C3380CC4-5D6E-409C-BE32-E72D297353CC}">
              <c16:uniqueId val="{00000000-FC97-4A8E-A6CC-3B2A417AEB95}"/>
            </c:ext>
          </c:extLst>
        </c:ser>
        <c:ser>
          <c:idx val="2"/>
          <c:order val="2"/>
          <c:tx>
            <c:strRef>
              <c:f>helper!$AE$2</c:f>
              <c:strCache>
                <c:ptCount val="1"/>
                <c:pt idx="0">
                  <c:v>Poisson</c:v>
                </c:pt>
              </c:strCache>
            </c:strRef>
          </c:tx>
          <c:spPr>
            <a:ln w="19050" cap="rnd">
              <a:solidFill>
                <a:schemeClr val="accent1"/>
              </a:solidFill>
              <a:round/>
            </a:ln>
            <a:effectLst/>
          </c:spPr>
          <c:marker>
            <c:symbol val="none"/>
          </c:marker>
          <c:xVal>
            <c:numRef>
              <c:f>helper!$AC$3:$AC$261</c:f>
              <c:numCache>
                <c:formatCode>General</c:formatCode>
                <c:ptCount val="259"/>
                <c:pt idx="0">
                  <c:v>-0.5</c:v>
                </c:pt>
                <c:pt idx="1">
                  <c:v>-0.5</c:v>
                </c:pt>
                <c:pt idx="2">
                  <c:v>0.5</c:v>
                </c:pt>
                <c:pt idx="3">
                  <c:v>0.5</c:v>
                </c:pt>
                <c:pt idx="4">
                  <c:v>0.5</c:v>
                </c:pt>
                <c:pt idx="5">
                  <c:v>1.5</c:v>
                </c:pt>
                <c:pt idx="6">
                  <c:v>1.5</c:v>
                </c:pt>
                <c:pt idx="7">
                  <c:v>1.5</c:v>
                </c:pt>
                <c:pt idx="8">
                  <c:v>2.5</c:v>
                </c:pt>
                <c:pt idx="9">
                  <c:v>2.5</c:v>
                </c:pt>
                <c:pt idx="10">
                  <c:v>2.5</c:v>
                </c:pt>
                <c:pt idx="11">
                  <c:v>3.5</c:v>
                </c:pt>
                <c:pt idx="12">
                  <c:v>3.5</c:v>
                </c:pt>
                <c:pt idx="13">
                  <c:v>3.5</c:v>
                </c:pt>
                <c:pt idx="14">
                  <c:v>4.5</c:v>
                </c:pt>
                <c:pt idx="15">
                  <c:v>4.5</c:v>
                </c:pt>
                <c:pt idx="16">
                  <c:v>4.5</c:v>
                </c:pt>
                <c:pt idx="17">
                  <c:v>5.5</c:v>
                </c:pt>
                <c:pt idx="18">
                  <c:v>5.5</c:v>
                </c:pt>
                <c:pt idx="19">
                  <c:v>5.5</c:v>
                </c:pt>
                <c:pt idx="20">
                  <c:v>6.5</c:v>
                </c:pt>
                <c:pt idx="21">
                  <c:v>6.5</c:v>
                </c:pt>
                <c:pt idx="22">
                  <c:v>6.5</c:v>
                </c:pt>
                <c:pt idx="23">
                  <c:v>7.5</c:v>
                </c:pt>
                <c:pt idx="24">
                  <c:v>7.5</c:v>
                </c:pt>
                <c:pt idx="25">
                  <c:v>7.5</c:v>
                </c:pt>
                <c:pt idx="26">
                  <c:v>8.5</c:v>
                </c:pt>
                <c:pt idx="27">
                  <c:v>8.5</c:v>
                </c:pt>
                <c:pt idx="28">
                  <c:v>8.5</c:v>
                </c:pt>
                <c:pt idx="29">
                  <c:v>9.5</c:v>
                </c:pt>
                <c:pt idx="30">
                  <c:v>9.5</c:v>
                </c:pt>
                <c:pt idx="31">
                  <c:v>9.5</c:v>
                </c:pt>
                <c:pt idx="32">
                  <c:v>10.5</c:v>
                </c:pt>
                <c:pt idx="33">
                  <c:v>10.5</c:v>
                </c:pt>
                <c:pt idx="34">
                  <c:v>10.5</c:v>
                </c:pt>
                <c:pt idx="35">
                  <c:v>11.5</c:v>
                </c:pt>
                <c:pt idx="36">
                  <c:v>11.5</c:v>
                </c:pt>
                <c:pt idx="37">
                  <c:v>11.5</c:v>
                </c:pt>
                <c:pt idx="38">
                  <c:v>12.5</c:v>
                </c:pt>
                <c:pt idx="39">
                  <c:v>12.5</c:v>
                </c:pt>
                <c:pt idx="40">
                  <c:v>12.5</c:v>
                </c:pt>
                <c:pt idx="41">
                  <c:v>13.5</c:v>
                </c:pt>
                <c:pt idx="42">
                  <c:v>13.5</c:v>
                </c:pt>
                <c:pt idx="43">
                  <c:v>13.5</c:v>
                </c:pt>
                <c:pt idx="44">
                  <c:v>14.5</c:v>
                </c:pt>
                <c:pt idx="45">
                  <c:v>14.5</c:v>
                </c:pt>
                <c:pt idx="46">
                  <c:v>14.5</c:v>
                </c:pt>
                <c:pt idx="47">
                  <c:v>15.5</c:v>
                </c:pt>
                <c:pt idx="48">
                  <c:v>15.5</c:v>
                </c:pt>
                <c:pt idx="49">
                  <c:v>15.5</c:v>
                </c:pt>
                <c:pt idx="50">
                  <c:v>16.5</c:v>
                </c:pt>
                <c:pt idx="51">
                  <c:v>16.5</c:v>
                </c:pt>
                <c:pt idx="52">
                  <c:v>16.5</c:v>
                </c:pt>
                <c:pt idx="53">
                  <c:v>17.5</c:v>
                </c:pt>
                <c:pt idx="54">
                  <c:v>17.5</c:v>
                </c:pt>
                <c:pt idx="55">
                  <c:v>17.5</c:v>
                </c:pt>
                <c:pt idx="56">
                  <c:v>18.5</c:v>
                </c:pt>
                <c:pt idx="57">
                  <c:v>18.5</c:v>
                </c:pt>
                <c:pt idx="58">
                  <c:v>18.5</c:v>
                </c:pt>
                <c:pt idx="59">
                  <c:v>19.5</c:v>
                </c:pt>
                <c:pt idx="60">
                  <c:v>19.5</c:v>
                </c:pt>
                <c:pt idx="61">
                  <c:v>19.5</c:v>
                </c:pt>
                <c:pt idx="62">
                  <c:v>20.5</c:v>
                </c:pt>
                <c:pt idx="63">
                  <c:v>20.5</c:v>
                </c:pt>
                <c:pt idx="64">
                  <c:v>20.5</c:v>
                </c:pt>
                <c:pt idx="65">
                  <c:v>21.5</c:v>
                </c:pt>
                <c:pt idx="66">
                  <c:v>21.5</c:v>
                </c:pt>
                <c:pt idx="67">
                  <c:v>21.5</c:v>
                </c:pt>
                <c:pt idx="68">
                  <c:v>22.5</c:v>
                </c:pt>
                <c:pt idx="69">
                  <c:v>22.5</c:v>
                </c:pt>
                <c:pt idx="70">
                  <c:v>22.5</c:v>
                </c:pt>
                <c:pt idx="71">
                  <c:v>23.5</c:v>
                </c:pt>
                <c:pt idx="72">
                  <c:v>23.5</c:v>
                </c:pt>
                <c:pt idx="73">
                  <c:v>23.5</c:v>
                </c:pt>
                <c:pt idx="74">
                  <c:v>24.5</c:v>
                </c:pt>
                <c:pt idx="75">
                  <c:v>24.5</c:v>
                </c:pt>
                <c:pt idx="76">
                  <c:v>24.5</c:v>
                </c:pt>
                <c:pt idx="77">
                  <c:v>25.5</c:v>
                </c:pt>
                <c:pt idx="78">
                  <c:v>25.5</c:v>
                </c:pt>
                <c:pt idx="79">
                  <c:v>25.5</c:v>
                </c:pt>
                <c:pt idx="80">
                  <c:v>26.5</c:v>
                </c:pt>
                <c:pt idx="81">
                  <c:v>26.5</c:v>
                </c:pt>
                <c:pt idx="82">
                  <c:v>26.5</c:v>
                </c:pt>
                <c:pt idx="83">
                  <c:v>27.5</c:v>
                </c:pt>
                <c:pt idx="84">
                  <c:v>27.5</c:v>
                </c:pt>
                <c:pt idx="85">
                  <c:v>27.5</c:v>
                </c:pt>
                <c:pt idx="86">
                  <c:v>28.5</c:v>
                </c:pt>
                <c:pt idx="87">
                  <c:v>28.5</c:v>
                </c:pt>
                <c:pt idx="88">
                  <c:v>28.5</c:v>
                </c:pt>
                <c:pt idx="89">
                  <c:v>29.5</c:v>
                </c:pt>
                <c:pt idx="90">
                  <c:v>29.5</c:v>
                </c:pt>
                <c:pt idx="91">
                  <c:v>29.5</c:v>
                </c:pt>
                <c:pt idx="92">
                  <c:v>30.5</c:v>
                </c:pt>
                <c:pt idx="93">
                  <c:v>30.5</c:v>
                </c:pt>
                <c:pt idx="94">
                  <c:v>30.5</c:v>
                </c:pt>
                <c:pt idx="95">
                  <c:v>31.5</c:v>
                </c:pt>
                <c:pt idx="96">
                  <c:v>31.5</c:v>
                </c:pt>
                <c:pt idx="97">
                  <c:v>31.5</c:v>
                </c:pt>
                <c:pt idx="98">
                  <c:v>32.5</c:v>
                </c:pt>
                <c:pt idx="99">
                  <c:v>32.5</c:v>
                </c:pt>
                <c:pt idx="100">
                  <c:v>32.5</c:v>
                </c:pt>
                <c:pt idx="101">
                  <c:v>33.5</c:v>
                </c:pt>
                <c:pt idx="102">
                  <c:v>33.5</c:v>
                </c:pt>
                <c:pt idx="103">
                  <c:v>33.5</c:v>
                </c:pt>
                <c:pt idx="104">
                  <c:v>34.5</c:v>
                </c:pt>
                <c:pt idx="105">
                  <c:v>34.5</c:v>
                </c:pt>
                <c:pt idx="106">
                  <c:v>34.5</c:v>
                </c:pt>
                <c:pt idx="107">
                  <c:v>35.5</c:v>
                </c:pt>
                <c:pt idx="108">
                  <c:v>35.5</c:v>
                </c:pt>
                <c:pt idx="109">
                  <c:v>35.5</c:v>
                </c:pt>
                <c:pt idx="110">
                  <c:v>36.5</c:v>
                </c:pt>
                <c:pt idx="111">
                  <c:v>36.5</c:v>
                </c:pt>
                <c:pt idx="112">
                  <c:v>36.5</c:v>
                </c:pt>
                <c:pt idx="113">
                  <c:v>37.5</c:v>
                </c:pt>
                <c:pt idx="114">
                  <c:v>37.5</c:v>
                </c:pt>
                <c:pt idx="115">
                  <c:v>37.5</c:v>
                </c:pt>
                <c:pt idx="116">
                  <c:v>38.5</c:v>
                </c:pt>
                <c:pt idx="117">
                  <c:v>38.5</c:v>
                </c:pt>
                <c:pt idx="118">
                  <c:v>38.5</c:v>
                </c:pt>
                <c:pt idx="119">
                  <c:v>39.5</c:v>
                </c:pt>
                <c:pt idx="120">
                  <c:v>39.5</c:v>
                </c:pt>
                <c:pt idx="121">
                  <c:v>39.5</c:v>
                </c:pt>
                <c:pt idx="122">
                  <c:v>40.5</c:v>
                </c:pt>
                <c:pt idx="123">
                  <c:v>40.5</c:v>
                </c:pt>
                <c:pt idx="124">
                  <c:v>40.5</c:v>
                </c:pt>
                <c:pt idx="125">
                  <c:v>41.5</c:v>
                </c:pt>
                <c:pt idx="126">
                  <c:v>41.5</c:v>
                </c:pt>
                <c:pt idx="127">
                  <c:v>41.5</c:v>
                </c:pt>
                <c:pt idx="128">
                  <c:v>42.5</c:v>
                </c:pt>
                <c:pt idx="129">
                  <c:v>42.5</c:v>
                </c:pt>
                <c:pt idx="130">
                  <c:v>42.5</c:v>
                </c:pt>
                <c:pt idx="131">
                  <c:v>43.5</c:v>
                </c:pt>
                <c:pt idx="132">
                  <c:v>43.5</c:v>
                </c:pt>
                <c:pt idx="133">
                  <c:v>43.5</c:v>
                </c:pt>
                <c:pt idx="134">
                  <c:v>44.5</c:v>
                </c:pt>
                <c:pt idx="135">
                  <c:v>44.5</c:v>
                </c:pt>
                <c:pt idx="136">
                  <c:v>44.5</c:v>
                </c:pt>
                <c:pt idx="137">
                  <c:v>45.5</c:v>
                </c:pt>
                <c:pt idx="138">
                  <c:v>45.5</c:v>
                </c:pt>
                <c:pt idx="139">
                  <c:v>45.5</c:v>
                </c:pt>
                <c:pt idx="140">
                  <c:v>46.5</c:v>
                </c:pt>
                <c:pt idx="141">
                  <c:v>46.5</c:v>
                </c:pt>
                <c:pt idx="142">
                  <c:v>46.5</c:v>
                </c:pt>
                <c:pt idx="143">
                  <c:v>47.5</c:v>
                </c:pt>
                <c:pt idx="144">
                  <c:v>47.5</c:v>
                </c:pt>
                <c:pt idx="145">
                  <c:v>47.5</c:v>
                </c:pt>
                <c:pt idx="146">
                  <c:v>48.5</c:v>
                </c:pt>
                <c:pt idx="147">
                  <c:v>48.5</c:v>
                </c:pt>
                <c:pt idx="148">
                  <c:v>48.5</c:v>
                </c:pt>
                <c:pt idx="149">
                  <c:v>49.5</c:v>
                </c:pt>
                <c:pt idx="150">
                  <c:v>49.5</c:v>
                </c:pt>
                <c:pt idx="151">
                  <c:v>49.5</c:v>
                </c:pt>
                <c:pt idx="152">
                  <c:v>50.5</c:v>
                </c:pt>
                <c:pt idx="153">
                  <c:v>50.5</c:v>
                </c:pt>
                <c:pt idx="154">
                  <c:v>50.5</c:v>
                </c:pt>
                <c:pt idx="155">
                  <c:v>51.5</c:v>
                </c:pt>
                <c:pt idx="156">
                  <c:v>51.5</c:v>
                </c:pt>
                <c:pt idx="157">
                  <c:v>51.5</c:v>
                </c:pt>
                <c:pt idx="158">
                  <c:v>52.5</c:v>
                </c:pt>
                <c:pt idx="159">
                  <c:v>52.5</c:v>
                </c:pt>
                <c:pt idx="160">
                  <c:v>52.5</c:v>
                </c:pt>
                <c:pt idx="161">
                  <c:v>53.5</c:v>
                </c:pt>
                <c:pt idx="162">
                  <c:v>53.5</c:v>
                </c:pt>
                <c:pt idx="163">
                  <c:v>53.5</c:v>
                </c:pt>
                <c:pt idx="164">
                  <c:v>54.5</c:v>
                </c:pt>
                <c:pt idx="165">
                  <c:v>54.5</c:v>
                </c:pt>
                <c:pt idx="166">
                  <c:v>54.5</c:v>
                </c:pt>
                <c:pt idx="167">
                  <c:v>55.5</c:v>
                </c:pt>
                <c:pt idx="168">
                  <c:v>55.5</c:v>
                </c:pt>
                <c:pt idx="169">
                  <c:v>55.5</c:v>
                </c:pt>
                <c:pt idx="170">
                  <c:v>56.5</c:v>
                </c:pt>
                <c:pt idx="171">
                  <c:v>56.5</c:v>
                </c:pt>
                <c:pt idx="172">
                  <c:v>56.5</c:v>
                </c:pt>
                <c:pt idx="173">
                  <c:v>57.5</c:v>
                </c:pt>
                <c:pt idx="174">
                  <c:v>57.5</c:v>
                </c:pt>
                <c:pt idx="175">
                  <c:v>57.5</c:v>
                </c:pt>
                <c:pt idx="176">
                  <c:v>58.5</c:v>
                </c:pt>
                <c:pt idx="177">
                  <c:v>58.5</c:v>
                </c:pt>
                <c:pt idx="178">
                  <c:v>58.5</c:v>
                </c:pt>
                <c:pt idx="179">
                  <c:v>59.5</c:v>
                </c:pt>
                <c:pt idx="180">
                  <c:v>59.5</c:v>
                </c:pt>
                <c:pt idx="181">
                  <c:v>59.5</c:v>
                </c:pt>
                <c:pt idx="182">
                  <c:v>60.5</c:v>
                </c:pt>
                <c:pt idx="183">
                  <c:v>60.5</c:v>
                </c:pt>
                <c:pt idx="184">
                  <c:v>60.5</c:v>
                </c:pt>
                <c:pt idx="185">
                  <c:v>61.5</c:v>
                </c:pt>
                <c:pt idx="186">
                  <c:v>61.5</c:v>
                </c:pt>
                <c:pt idx="187">
                  <c:v>61.5</c:v>
                </c:pt>
                <c:pt idx="188">
                  <c:v>62.5</c:v>
                </c:pt>
                <c:pt idx="189">
                  <c:v>62.5</c:v>
                </c:pt>
                <c:pt idx="190">
                  <c:v>62.5</c:v>
                </c:pt>
                <c:pt idx="191">
                  <c:v>63.5</c:v>
                </c:pt>
                <c:pt idx="192">
                  <c:v>63.5</c:v>
                </c:pt>
                <c:pt idx="193">
                  <c:v>63.5</c:v>
                </c:pt>
                <c:pt idx="194">
                  <c:v>64.5</c:v>
                </c:pt>
                <c:pt idx="195">
                  <c:v>64.5</c:v>
                </c:pt>
                <c:pt idx="196">
                  <c:v>64.5</c:v>
                </c:pt>
                <c:pt idx="197">
                  <c:v>65.5</c:v>
                </c:pt>
                <c:pt idx="198">
                  <c:v>65.5</c:v>
                </c:pt>
                <c:pt idx="199">
                  <c:v>65.5</c:v>
                </c:pt>
                <c:pt idx="200">
                  <c:v>66.5</c:v>
                </c:pt>
                <c:pt idx="201">
                  <c:v>66.5</c:v>
                </c:pt>
                <c:pt idx="202">
                  <c:v>66.5</c:v>
                </c:pt>
                <c:pt idx="203">
                  <c:v>67.5</c:v>
                </c:pt>
                <c:pt idx="204">
                  <c:v>67.5</c:v>
                </c:pt>
                <c:pt idx="205">
                  <c:v>67.5</c:v>
                </c:pt>
                <c:pt idx="206">
                  <c:v>68.5</c:v>
                </c:pt>
                <c:pt idx="207">
                  <c:v>68.5</c:v>
                </c:pt>
                <c:pt idx="208">
                  <c:v>68.5</c:v>
                </c:pt>
                <c:pt idx="209">
                  <c:v>69.5</c:v>
                </c:pt>
                <c:pt idx="210">
                  <c:v>69.5</c:v>
                </c:pt>
                <c:pt idx="211">
                  <c:v>69.5</c:v>
                </c:pt>
                <c:pt idx="212">
                  <c:v>70.5</c:v>
                </c:pt>
                <c:pt idx="213">
                  <c:v>70.5</c:v>
                </c:pt>
                <c:pt idx="214">
                  <c:v>70.5</c:v>
                </c:pt>
                <c:pt idx="215">
                  <c:v>71.5</c:v>
                </c:pt>
                <c:pt idx="216">
                  <c:v>71.5</c:v>
                </c:pt>
                <c:pt idx="217">
                  <c:v>71.5</c:v>
                </c:pt>
                <c:pt idx="218">
                  <c:v>72.5</c:v>
                </c:pt>
                <c:pt idx="219">
                  <c:v>72.5</c:v>
                </c:pt>
                <c:pt idx="220">
                  <c:v>72.5</c:v>
                </c:pt>
                <c:pt idx="221">
                  <c:v>73.5</c:v>
                </c:pt>
                <c:pt idx="222">
                  <c:v>73.5</c:v>
                </c:pt>
                <c:pt idx="223">
                  <c:v>73.5</c:v>
                </c:pt>
                <c:pt idx="224">
                  <c:v>74.5</c:v>
                </c:pt>
                <c:pt idx="225">
                  <c:v>74.5</c:v>
                </c:pt>
                <c:pt idx="226">
                  <c:v>74.5</c:v>
                </c:pt>
                <c:pt idx="227">
                  <c:v>75.5</c:v>
                </c:pt>
                <c:pt idx="228">
                  <c:v>75.5</c:v>
                </c:pt>
                <c:pt idx="229">
                  <c:v>75.5</c:v>
                </c:pt>
                <c:pt idx="230">
                  <c:v>76.5</c:v>
                </c:pt>
                <c:pt idx="231">
                  <c:v>76.5</c:v>
                </c:pt>
                <c:pt idx="232">
                  <c:v>76.5</c:v>
                </c:pt>
                <c:pt idx="233">
                  <c:v>77.5</c:v>
                </c:pt>
                <c:pt idx="234">
                  <c:v>77.5</c:v>
                </c:pt>
                <c:pt idx="235">
                  <c:v>77.5</c:v>
                </c:pt>
                <c:pt idx="236">
                  <c:v>78.5</c:v>
                </c:pt>
                <c:pt idx="237">
                  <c:v>78.5</c:v>
                </c:pt>
                <c:pt idx="238">
                  <c:v>78.5</c:v>
                </c:pt>
                <c:pt idx="239">
                  <c:v>79.5</c:v>
                </c:pt>
                <c:pt idx="240">
                  <c:v>79.5</c:v>
                </c:pt>
                <c:pt idx="241">
                  <c:v>79.5</c:v>
                </c:pt>
                <c:pt idx="242">
                  <c:v>80.5</c:v>
                </c:pt>
                <c:pt idx="243">
                  <c:v>80.5</c:v>
                </c:pt>
                <c:pt idx="244">
                  <c:v>80.5</c:v>
                </c:pt>
                <c:pt idx="245">
                  <c:v>81.5</c:v>
                </c:pt>
                <c:pt idx="246">
                  <c:v>81.5</c:v>
                </c:pt>
                <c:pt idx="247">
                  <c:v>81.5</c:v>
                </c:pt>
                <c:pt idx="248">
                  <c:v>82.5</c:v>
                </c:pt>
                <c:pt idx="249">
                  <c:v>82.5</c:v>
                </c:pt>
                <c:pt idx="250">
                  <c:v>82.5</c:v>
                </c:pt>
                <c:pt idx="251">
                  <c:v>83.5</c:v>
                </c:pt>
                <c:pt idx="252">
                  <c:v>83.5</c:v>
                </c:pt>
                <c:pt idx="253">
                  <c:v>83.5</c:v>
                </c:pt>
                <c:pt idx="254">
                  <c:v>84.5</c:v>
                </c:pt>
                <c:pt idx="255">
                  <c:v>84.5</c:v>
                </c:pt>
                <c:pt idx="256">
                  <c:v>84.5</c:v>
                </c:pt>
                <c:pt idx="257">
                  <c:v>85.5</c:v>
                </c:pt>
                <c:pt idx="258">
                  <c:v>85.5</c:v>
                </c:pt>
              </c:numCache>
            </c:numRef>
          </c:xVal>
          <c:yVal>
            <c:numRef>
              <c:f>helper!$AE$3:$AE$261</c:f>
              <c:numCache>
                <c:formatCode>General</c:formatCode>
                <c:ptCount val="259"/>
                <c:pt idx="0">
                  <c:v>0</c:v>
                </c:pt>
                <c:pt idx="1">
                  <c:v>1</c:v>
                </c:pt>
                <c:pt idx="2">
                  <c:v>1</c:v>
                </c:pt>
                <c:pt idx="3">
                  <c:v>0</c:v>
                </c:pt>
                <c:pt idx="4">
                  <c:v>0.9996964608619211</c:v>
                </c:pt>
                <c:pt idx="5">
                  <c:v>0.9996964608619211</c:v>
                </c:pt>
                <c:pt idx="6">
                  <c:v>0</c:v>
                </c:pt>
                <c:pt idx="7">
                  <c:v>0.99723779384348232</c:v>
                </c:pt>
                <c:pt idx="8">
                  <c:v>0.99723779384348232</c:v>
                </c:pt>
                <c:pt idx="9">
                  <c:v>0</c:v>
                </c:pt>
                <c:pt idx="10">
                  <c:v>0.98728019241880505</c:v>
                </c:pt>
                <c:pt idx="11">
                  <c:v>0.98728019241880505</c:v>
                </c:pt>
                <c:pt idx="12">
                  <c:v>0</c:v>
                </c:pt>
                <c:pt idx="13">
                  <c:v>0.96039466857217659</c:v>
                </c:pt>
                <c:pt idx="14">
                  <c:v>0.96039466857217659</c:v>
                </c:pt>
                <c:pt idx="15">
                  <c:v>0</c:v>
                </c:pt>
                <c:pt idx="16">
                  <c:v>0.90595148278275384</c:v>
                </c:pt>
                <c:pt idx="17">
                  <c:v>0.90595148278275384</c:v>
                </c:pt>
                <c:pt idx="18">
                  <c:v>0</c:v>
                </c:pt>
                <c:pt idx="19">
                  <c:v>0.81775352180388905</c:v>
                </c:pt>
                <c:pt idx="20">
                  <c:v>0.81775352180388905</c:v>
                </c:pt>
                <c:pt idx="21">
                  <c:v>0</c:v>
                </c:pt>
                <c:pt idx="22">
                  <c:v>0.6986862744824216</c:v>
                </c:pt>
                <c:pt idx="23">
                  <c:v>0.6986862744824216</c:v>
                </c:pt>
                <c:pt idx="24">
                  <c:v>0</c:v>
                </c:pt>
                <c:pt idx="25">
                  <c:v>0.56090845972472358</c:v>
                </c:pt>
                <c:pt idx="26">
                  <c:v>0.56090845972472358</c:v>
                </c:pt>
                <c:pt idx="27">
                  <c:v>0</c:v>
                </c:pt>
                <c:pt idx="28">
                  <c:v>0.42140842228255437</c:v>
                </c:pt>
                <c:pt idx="29">
                  <c:v>0.42140842228255437</c:v>
                </c:pt>
                <c:pt idx="30">
                  <c:v>0</c:v>
                </c:pt>
                <c:pt idx="31">
                  <c:v>0.29585838858460201</c:v>
                </c:pt>
                <c:pt idx="32">
                  <c:v>0.29585838858460201</c:v>
                </c:pt>
                <c:pt idx="33">
                  <c:v>0</c:v>
                </c:pt>
                <c:pt idx="34">
                  <c:v>0.19416286128926041</c:v>
                </c:pt>
                <c:pt idx="35">
                  <c:v>0.19416286128926041</c:v>
                </c:pt>
                <c:pt idx="36">
                  <c:v>0</c:v>
                </c:pt>
                <c:pt idx="37">
                  <c:v>0.11927797300814547</c:v>
                </c:pt>
                <c:pt idx="38">
                  <c:v>0.11927797300814547</c:v>
                </c:pt>
                <c:pt idx="39">
                  <c:v>0</c:v>
                </c:pt>
                <c:pt idx="40">
                  <c:v>6.8730673418392896E-2</c:v>
                </c:pt>
                <c:pt idx="41">
                  <c:v>6.8730673418392896E-2</c:v>
                </c:pt>
                <c:pt idx="42">
                  <c:v>0</c:v>
                </c:pt>
                <c:pt idx="43">
                  <c:v>3.7235817520162362E-2</c:v>
                </c:pt>
                <c:pt idx="44">
                  <c:v>3.7235817520162362E-2</c:v>
                </c:pt>
                <c:pt idx="45">
                  <c:v>0</c:v>
                </c:pt>
                <c:pt idx="46">
                  <c:v>1.9013793750471963E-2</c:v>
                </c:pt>
                <c:pt idx="47">
                  <c:v>1.9013793750471963E-2</c:v>
                </c:pt>
                <c:pt idx="48">
                  <c:v>0</c:v>
                </c:pt>
                <c:pt idx="49">
                  <c:v>9.1739009148390505E-3</c:v>
                </c:pt>
                <c:pt idx="50">
                  <c:v>9.1739009148390505E-3</c:v>
                </c:pt>
                <c:pt idx="51">
                  <c:v>0</c:v>
                </c:pt>
                <c:pt idx="52">
                  <c:v>4.19245516679978E-3</c:v>
                </c:pt>
                <c:pt idx="53">
                  <c:v>4.19245516679978E-3</c:v>
                </c:pt>
                <c:pt idx="54">
                  <c:v>0</c:v>
                </c:pt>
                <c:pt idx="55">
                  <c:v>1.8189427809693903E-3</c:v>
                </c:pt>
                <c:pt idx="56">
                  <c:v>1.8189427809693903E-3</c:v>
                </c:pt>
                <c:pt idx="57">
                  <c:v>0</c:v>
                </c:pt>
                <c:pt idx="58">
                  <c:v>7.5086220734577047E-4</c:v>
                </c:pt>
                <c:pt idx="59">
                  <c:v>7.5086220734577047E-4</c:v>
                </c:pt>
                <c:pt idx="60">
                  <c:v>0</c:v>
                </c:pt>
                <c:pt idx="61">
                  <c:v>2.9552259437992667E-4</c:v>
                </c:pt>
                <c:pt idx="62">
                  <c:v>2.9552259437992667E-4</c:v>
                </c:pt>
                <c:pt idx="63">
                  <c:v>0</c:v>
                </c:pt>
                <c:pt idx="64">
                  <c:v>1.1111005112862671E-4</c:v>
                </c:pt>
                <c:pt idx="65">
                  <c:v>1.1111005112862671E-4</c:v>
                </c:pt>
                <c:pt idx="66">
                  <c:v>0</c:v>
                </c:pt>
                <c:pt idx="67">
                  <c:v>3.9979498731801399E-5</c:v>
                </c:pt>
                <c:pt idx="68">
                  <c:v>3.9979498731801399E-5</c:v>
                </c:pt>
                <c:pt idx="69">
                  <c:v>0</c:v>
                </c:pt>
                <c:pt idx="70">
                  <c:v>1.3790522622070256E-5</c:v>
                </c:pt>
                <c:pt idx="71">
                  <c:v>1.3790522622070256E-5</c:v>
                </c:pt>
                <c:pt idx="72">
                  <c:v>0</c:v>
                </c:pt>
                <c:pt idx="73">
                  <c:v>4.567448426806564E-6</c:v>
                </c:pt>
                <c:pt idx="74">
                  <c:v>4.567448426806564E-6</c:v>
                </c:pt>
                <c:pt idx="75">
                  <c:v>0</c:v>
                </c:pt>
                <c:pt idx="76">
                  <c:v>1.4546608859689059E-6</c:v>
                </c:pt>
                <c:pt idx="77">
                  <c:v>1.4546608859689059E-6</c:v>
                </c:pt>
                <c:pt idx="78">
                  <c:v>0</c:v>
                </c:pt>
                <c:pt idx="79">
                  <c:v>4.4611772276326178E-7</c:v>
                </c:pt>
                <c:pt idx="80">
                  <c:v>4.4611772276326178E-7</c:v>
                </c:pt>
                <c:pt idx="81">
                  <c:v>0</c:v>
                </c:pt>
                <c:pt idx="82">
                  <c:v>1.3191773728937761E-7</c:v>
                </c:pt>
                <c:pt idx="83">
                  <c:v>1.3191773728937761E-7</c:v>
                </c:pt>
                <c:pt idx="84">
                  <c:v>0</c:v>
                </c:pt>
                <c:pt idx="85">
                  <c:v>3.765774159170121E-8</c:v>
                </c:pt>
                <c:pt idx="86">
                  <c:v>3.765774159170121E-8</c:v>
                </c:pt>
                <c:pt idx="87">
                  <c:v>0</c:v>
                </c:pt>
                <c:pt idx="88">
                  <c:v>1.0389671456501048E-8</c:v>
                </c:pt>
                <c:pt idx="89">
                  <c:v>1.0389671456501048E-8</c:v>
                </c:pt>
                <c:pt idx="90">
                  <c:v>0</c:v>
                </c:pt>
                <c:pt idx="91">
                  <c:v>2.7734173846383214E-9</c:v>
                </c:pt>
                <c:pt idx="92">
                  <c:v>2.7734173846383214E-9</c:v>
                </c:pt>
                <c:pt idx="93">
                  <c:v>0</c:v>
                </c:pt>
                <c:pt idx="94">
                  <c:v>7.1702876969226281E-10</c:v>
                </c:pt>
                <c:pt idx="95">
                  <c:v>7.1702876969226281E-10</c:v>
                </c:pt>
                <c:pt idx="96">
                  <c:v>0</c:v>
                </c:pt>
                <c:pt idx="97">
                  <c:v>1.7971435450903073E-10</c:v>
                </c:pt>
                <c:pt idx="98">
                  <c:v>1.7971435450903073E-10</c:v>
                </c:pt>
                <c:pt idx="99">
                  <c:v>0</c:v>
                </c:pt>
                <c:pt idx="100">
                  <c:v>4.3706593899628388E-11</c:v>
                </c:pt>
                <c:pt idx="101">
                  <c:v>4.3706593899628388E-11</c:v>
                </c:pt>
                <c:pt idx="102">
                  <c:v>0</c:v>
                </c:pt>
                <c:pt idx="103">
                  <c:v>1.0322853682964706E-11</c:v>
                </c:pt>
                <c:pt idx="104">
                  <c:v>1.0322853682964706E-11</c:v>
                </c:pt>
                <c:pt idx="105">
                  <c:v>0</c:v>
                </c:pt>
                <c:pt idx="106">
                  <c:v>2.3696600237599341E-12</c:v>
                </c:pt>
                <c:pt idx="107">
                  <c:v>2.3696600237599341E-12</c:v>
                </c:pt>
                <c:pt idx="108">
                  <c:v>0</c:v>
                </c:pt>
                <c:pt idx="109">
                  <c:v>5.2913229353634961E-13</c:v>
                </c:pt>
                <c:pt idx="110">
                  <c:v>5.2913229353634961E-13</c:v>
                </c:pt>
                <c:pt idx="111">
                  <c:v>0</c:v>
                </c:pt>
                <c:pt idx="112">
                  <c:v>1.1501910535116622E-13</c:v>
                </c:pt>
                <c:pt idx="113">
                  <c:v>1.1501910535116622E-13</c:v>
                </c:pt>
                <c:pt idx="114">
                  <c:v>0</c:v>
                </c:pt>
                <c:pt idx="115">
                  <c:v>2.4424906541753444E-14</c:v>
                </c:pt>
                <c:pt idx="116">
                  <c:v>2.4424906541753444E-14</c:v>
                </c:pt>
                <c:pt idx="117">
                  <c:v>0</c:v>
                </c:pt>
                <c:pt idx="118">
                  <c:v>5.1070259132757201E-15</c:v>
                </c:pt>
                <c:pt idx="119">
                  <c:v>5.1070259132757201E-15</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numCache>
            </c:numRef>
          </c:yVal>
          <c:smooth val="0"/>
          <c:extLst>
            <c:ext xmlns:c16="http://schemas.microsoft.com/office/drawing/2014/chart" uri="{C3380CC4-5D6E-409C-BE32-E72D297353CC}">
              <c16:uniqueId val="{00000000-2C17-483A-AE4D-68056307957B}"/>
            </c:ext>
          </c:extLst>
        </c:ser>
        <c:dLbls>
          <c:showLegendKey val="0"/>
          <c:showVal val="0"/>
          <c:showCatName val="0"/>
          <c:showSerName val="0"/>
          <c:showPercent val="0"/>
          <c:showBubbleSize val="0"/>
        </c:dLbls>
        <c:axId val="572935408"/>
        <c:axId val="572940448"/>
        <c:extLst>
          <c:ext xmlns:c15="http://schemas.microsoft.com/office/drawing/2012/chart" uri="{02D57815-91ED-43cb-92C2-25804820EDAC}">
            <c15:filteredScatterSeries>
              <c15:ser>
                <c:idx val="0"/>
                <c:order val="1"/>
                <c:tx>
                  <c:strRef>
                    <c:extLst>
                      <c:ext uri="{02D57815-91ED-43cb-92C2-25804820EDAC}">
                        <c15:formulaRef>
                          <c15:sqref>helper!$I$2</c15:sqref>
                        </c15:formulaRef>
                      </c:ext>
                    </c:extLst>
                    <c:strCache>
                      <c:ptCount val="1"/>
                      <c:pt idx="0">
                        <c:v>Poisson P(at least k)</c:v>
                      </c:pt>
                    </c:strCache>
                  </c:strRef>
                </c:tx>
                <c:spPr>
                  <a:ln w="19050" cap="rnd">
                    <a:noFill/>
                    <a:round/>
                  </a:ln>
                  <a:effectLst/>
                </c:spPr>
                <c:marker>
                  <c:symbol val="circle"/>
                  <c:size val="5"/>
                  <c:spPr>
                    <a:solidFill>
                      <a:schemeClr val="accent1"/>
                    </a:solidFill>
                    <a:ln w="9525">
                      <a:solidFill>
                        <a:schemeClr val="accent1"/>
                      </a:solidFill>
                    </a:ln>
                    <a:effectLst/>
                  </c:spPr>
                </c:marker>
                <c:xVal>
                  <c:numRef>
                    <c:extLst>
                      <c:ext uri="{02D57815-91ED-43cb-92C2-25804820EDAC}">
                        <c15:formulaRef>
                          <c15:sqref>helper!$A$3:$A$503</c15:sqref>
                        </c15:formulaRef>
                      </c:ext>
                    </c:extLst>
                    <c:numCache>
                      <c:formatCode>General</c:formatCode>
                      <c:ptCount val="5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numCache>
                  </c:numRef>
                </c:xVal>
                <c:yVal>
                  <c:numRef>
                    <c:extLst>
                      <c:ext uri="{02D57815-91ED-43cb-92C2-25804820EDAC}">
                        <c15:formulaRef>
                          <c15:sqref>helper!$I$3:$I$503</c15:sqref>
                        </c15:formulaRef>
                      </c:ext>
                    </c:extLst>
                    <c:numCache>
                      <c:formatCode>0.0000E+00</c:formatCode>
                      <c:ptCount val="501"/>
                      <c:pt idx="0" formatCode="General">
                        <c:v>1</c:v>
                      </c:pt>
                      <c:pt idx="1">
                        <c:v>0.9996964608619211</c:v>
                      </c:pt>
                      <c:pt idx="2">
                        <c:v>0.99723779384348232</c:v>
                      </c:pt>
                      <c:pt idx="3">
                        <c:v>0.98728019241880505</c:v>
                      </c:pt>
                      <c:pt idx="4">
                        <c:v>0.96039466857217659</c:v>
                      </c:pt>
                      <c:pt idx="5">
                        <c:v>0.90595148278275384</c:v>
                      </c:pt>
                      <c:pt idx="6">
                        <c:v>0.81775352180388905</c:v>
                      </c:pt>
                      <c:pt idx="7">
                        <c:v>0.6986862744824216</c:v>
                      </c:pt>
                      <c:pt idx="8">
                        <c:v>0.56090845972472358</c:v>
                      </c:pt>
                      <c:pt idx="9">
                        <c:v>0.42140842228255437</c:v>
                      </c:pt>
                      <c:pt idx="10">
                        <c:v>0.29585838858460201</c:v>
                      </c:pt>
                      <c:pt idx="11">
                        <c:v>0.19416286128926041</c:v>
                      </c:pt>
                      <c:pt idx="12">
                        <c:v>0.11927797300814547</c:v>
                      </c:pt>
                      <c:pt idx="13">
                        <c:v>6.8730673418392896E-2</c:v>
                      </c:pt>
                      <c:pt idx="14">
                        <c:v>3.7235817520162362E-2</c:v>
                      </c:pt>
                      <c:pt idx="15">
                        <c:v>1.9013793750471963E-2</c:v>
                      </c:pt>
                      <c:pt idx="16">
                        <c:v>9.1739009148390505E-3</c:v>
                      </c:pt>
                      <c:pt idx="17">
                        <c:v>4.19245516679978E-3</c:v>
                      </c:pt>
                      <c:pt idx="18">
                        <c:v>1.8189427809693903E-3</c:v>
                      </c:pt>
                      <c:pt idx="19">
                        <c:v>7.5086220734577047E-4</c:v>
                      </c:pt>
                      <c:pt idx="20">
                        <c:v>2.9552259437992667E-4</c:v>
                      </c:pt>
                      <c:pt idx="21">
                        <c:v>1.1111005112862671E-4</c:v>
                      </c:pt>
                      <c:pt idx="22">
                        <c:v>3.9979498731801399E-5</c:v>
                      </c:pt>
                      <c:pt idx="23">
                        <c:v>1.3790522622070256E-5</c:v>
                      </c:pt>
                      <c:pt idx="24">
                        <c:v>4.567448426806564E-6</c:v>
                      </c:pt>
                      <c:pt idx="25">
                        <c:v>1.4546608859689059E-6</c:v>
                      </c:pt>
                      <c:pt idx="26">
                        <c:v>4.4611772276326178E-7</c:v>
                      </c:pt>
                      <c:pt idx="27">
                        <c:v>1.3191773728937761E-7</c:v>
                      </c:pt>
                      <c:pt idx="28">
                        <c:v>3.765774159170121E-8</c:v>
                      </c:pt>
                      <c:pt idx="29">
                        <c:v>1.0389671456501048E-8</c:v>
                      </c:pt>
                      <c:pt idx="30">
                        <c:v>2.7734173846383214E-9</c:v>
                      </c:pt>
                      <c:pt idx="31">
                        <c:v>7.1702876969226281E-10</c:v>
                      </c:pt>
                      <c:pt idx="32">
                        <c:v>1.7971435450903073E-10</c:v>
                      </c:pt>
                      <c:pt idx="33">
                        <c:v>4.3706593899628388E-11</c:v>
                      </c:pt>
                      <c:pt idx="34">
                        <c:v>1.0322853682964706E-11</c:v>
                      </c:pt>
                      <c:pt idx="35">
                        <c:v>2.3696600237599341E-12</c:v>
                      </c:pt>
                      <c:pt idx="36">
                        <c:v>5.2913229353634961E-13</c:v>
                      </c:pt>
                      <c:pt idx="37">
                        <c:v>1.1501910535116622E-13</c:v>
                      </c:pt>
                      <c:pt idx="38">
                        <c:v>2.4424906541753444E-14</c:v>
                      </c:pt>
                      <c:pt idx="39">
                        <c:v>5.1070259132757201E-15</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numCache>
                  </c:numRef>
                </c:yVal>
                <c:smooth val="0"/>
                <c:extLst>
                  <c:ext xmlns:c16="http://schemas.microsoft.com/office/drawing/2014/chart" uri="{C3380CC4-5D6E-409C-BE32-E72D297353CC}">
                    <c16:uniqueId val="{00000001-FC97-4A8E-A6CC-3B2A417AEB95}"/>
                  </c:ext>
                </c:extLst>
              </c15:ser>
            </c15:filteredScatterSeries>
          </c:ext>
        </c:extLst>
      </c:scatterChart>
      <c:valAx>
        <c:axId val="572935408"/>
        <c:scaling>
          <c:orientation val="minMax"/>
          <c:max val="10.5"/>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72940448"/>
        <c:crosses val="autoZero"/>
        <c:crossBetween val="midCat"/>
        <c:majorUnit val="1"/>
      </c:valAx>
      <c:valAx>
        <c:axId val="57294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a:t>Proability of at least k</a:t>
                </a: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72935408"/>
        <c:crosses val="autoZero"/>
        <c:crossBetween val="midCat"/>
      </c:valAx>
      <c:spPr>
        <a:noFill/>
        <a:ln>
          <a:noFill/>
        </a:ln>
        <a:effectLst/>
      </c:spPr>
    </c:plotArea>
    <c:legend>
      <c:legendPos val="r"/>
      <c:layout>
        <c:manualLayout>
          <c:xMode val="edge"/>
          <c:yMode val="edge"/>
          <c:x val="0.45130804882027248"/>
          <c:y val="0.13273181793032304"/>
          <c:w val="0.54495943124902824"/>
          <c:h val="0.20548067351312646"/>
        </c:manualLayout>
      </c:layout>
      <c:overlay val="1"/>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3.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4.xml"/><Relationship Id="rId1" Type="http://schemas.openxmlformats.org/officeDocument/2006/relationships/image" Target="../media/image1.png"/><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512418</xdr:colOff>
      <xdr:row>4</xdr:row>
      <xdr:rowOff>139700</xdr:rowOff>
    </xdr:from>
    <xdr:to>
      <xdr:col>4</xdr:col>
      <xdr:colOff>517054</xdr:colOff>
      <xdr:row>7</xdr:row>
      <xdr:rowOff>29956</xdr:rowOff>
    </xdr:to>
    <xdr:pic>
      <xdr:nvPicPr>
        <xdr:cNvPr id="3" name="Picture 2">
          <a:extLst>
            <a:ext uri="{FF2B5EF4-FFF2-40B4-BE49-F238E27FC236}">
              <a16:creationId xmlns:a16="http://schemas.microsoft.com/office/drawing/2014/main" id="{047D3246-FAD9-4A4F-8FC2-9B41863845F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31943" y="863600"/>
          <a:ext cx="1004761" cy="433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343867</xdr:colOff>
      <xdr:row>12</xdr:row>
      <xdr:rowOff>106019</xdr:rowOff>
    </xdr:from>
    <xdr:to>
      <xdr:col>4</xdr:col>
      <xdr:colOff>524842</xdr:colOff>
      <xdr:row>14</xdr:row>
      <xdr:rowOff>150469</xdr:rowOff>
    </xdr:to>
    <xdr:pic>
      <xdr:nvPicPr>
        <xdr:cNvPr id="4" name="Picture 3">
          <a:extLst>
            <a:ext uri="{FF2B5EF4-FFF2-40B4-BE49-F238E27FC236}">
              <a16:creationId xmlns:a16="http://schemas.microsoft.com/office/drawing/2014/main" id="{901D03F0-05DC-4EC1-98D5-B2728A161BA8}"/>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63392" y="2277719"/>
          <a:ext cx="118110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xdr:colOff>
      <xdr:row>73</xdr:row>
      <xdr:rowOff>37106</xdr:rowOff>
    </xdr:from>
    <xdr:to>
      <xdr:col>4</xdr:col>
      <xdr:colOff>608644</xdr:colOff>
      <xdr:row>89</xdr:row>
      <xdr:rowOff>102338</xdr:rowOff>
    </xdr:to>
    <xdr:pic>
      <xdr:nvPicPr>
        <xdr:cNvPr id="7" name="Picture 6">
          <a:extLst>
            <a:ext uri="{FF2B5EF4-FFF2-40B4-BE49-F238E27FC236}">
              <a16:creationId xmlns:a16="http://schemas.microsoft.com/office/drawing/2014/main" id="{FB0363C7-5023-44B7-B122-7BAE5B1FC297}"/>
            </a:ext>
          </a:extLst>
        </xdr:cNvPr>
        <xdr:cNvPicPr>
          <a:picLocks noChangeAspect="1"/>
        </xdr:cNvPicPr>
      </xdr:nvPicPr>
      <xdr:blipFill>
        <a:blip xmlns:r="http://schemas.openxmlformats.org/officeDocument/2006/relationships" r:embed="rId1"/>
        <a:stretch>
          <a:fillRect/>
        </a:stretch>
      </xdr:blipFill>
      <xdr:spPr>
        <a:xfrm>
          <a:off x="625475" y="13429256"/>
          <a:ext cx="4586919" cy="2956303"/>
        </a:xfrm>
        <a:prstGeom prst="rect">
          <a:avLst/>
        </a:prstGeom>
      </xdr:spPr>
    </xdr:pic>
    <xdr:clientData/>
  </xdr:twoCellAnchor>
  <xdr:twoCellAnchor>
    <xdr:from>
      <xdr:col>9</xdr:col>
      <xdr:colOff>0</xdr:colOff>
      <xdr:row>48</xdr:row>
      <xdr:rowOff>0</xdr:rowOff>
    </xdr:from>
    <xdr:to>
      <xdr:col>25</xdr:col>
      <xdr:colOff>7303</xdr:colOff>
      <xdr:row>60</xdr:row>
      <xdr:rowOff>62620</xdr:rowOff>
    </xdr:to>
    <xdr:graphicFrame macro="">
      <xdr:nvGraphicFramePr>
        <xdr:cNvPr id="11" name="Chart 10">
          <a:extLst>
            <a:ext uri="{FF2B5EF4-FFF2-40B4-BE49-F238E27FC236}">
              <a16:creationId xmlns:a16="http://schemas.microsoft.com/office/drawing/2014/main" id="{B3E463E1-9FB1-4998-A1E6-8554152433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12</xdr:row>
      <xdr:rowOff>175867</xdr:rowOff>
    </xdr:from>
    <xdr:to>
      <xdr:col>6</xdr:col>
      <xdr:colOff>552000</xdr:colOff>
      <xdr:row>27</xdr:row>
      <xdr:rowOff>57150</xdr:rowOff>
    </xdr:to>
    <xdr:graphicFrame macro="">
      <xdr:nvGraphicFramePr>
        <xdr:cNvPr id="2" name="Chart 5">
          <a:extLst>
            <a:ext uri="{FF2B5EF4-FFF2-40B4-BE49-F238E27FC236}">
              <a16:creationId xmlns:a16="http://schemas.microsoft.com/office/drawing/2014/main" id="{3297618A-3A44-4974-AB96-458262574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569539</xdr:colOff>
      <xdr:row>13</xdr:row>
      <xdr:rowOff>6349</xdr:rowOff>
    </xdr:from>
    <xdr:to>
      <xdr:col>13</xdr:col>
      <xdr:colOff>9739</xdr:colOff>
      <xdr:row>27</xdr:row>
      <xdr:rowOff>65949</xdr:rowOff>
    </xdr:to>
    <xdr:graphicFrame macro="">
      <xdr:nvGraphicFramePr>
        <xdr:cNvPr id="3" name="Chart 6">
          <a:extLst>
            <a:ext uri="{FF2B5EF4-FFF2-40B4-BE49-F238E27FC236}">
              <a16:creationId xmlns:a16="http://schemas.microsoft.com/office/drawing/2014/main" id="{BB1DBF67-EB4C-46E3-92D5-E204314E4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31527</xdr:colOff>
      <xdr:row>35</xdr:row>
      <xdr:rowOff>38100</xdr:rowOff>
    </xdr:from>
    <xdr:to>
      <xdr:col>12</xdr:col>
      <xdr:colOff>542642</xdr:colOff>
      <xdr:row>50</xdr:row>
      <xdr:rowOff>156574</xdr:rowOff>
    </xdr:to>
    <xdr:pic>
      <xdr:nvPicPr>
        <xdr:cNvPr id="11" name="Graphic 10">
          <a:extLst>
            <a:ext uri="{FF2B5EF4-FFF2-40B4-BE49-F238E27FC236}">
              <a16:creationId xmlns:a16="http://schemas.microsoft.com/office/drawing/2014/main" id="{907AC620-A77C-AF09-F56D-C104EF752F9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rcRect/>
        <a:stretch/>
      </xdr:blipFill>
      <xdr:spPr bwMode="auto">
        <a:xfrm>
          <a:off x="641127" y="6010275"/>
          <a:ext cx="7472892" cy="2838450"/>
        </a:xfrm>
        <a:prstGeom prst="rect">
          <a:avLst/>
        </a:prstGeom>
      </xdr:spPr>
    </xdr:pic>
    <xdr:clientData/>
  </xdr:twoCellAnchor>
  <xdr:twoCellAnchor editAs="oneCell">
    <xdr:from>
      <xdr:col>0</xdr:col>
      <xdr:colOff>571500</xdr:colOff>
      <xdr:row>67</xdr:row>
      <xdr:rowOff>47625</xdr:rowOff>
    </xdr:from>
    <xdr:to>
      <xdr:col>8</xdr:col>
      <xdr:colOff>37144</xdr:colOff>
      <xdr:row>83</xdr:row>
      <xdr:rowOff>112856</xdr:rowOff>
    </xdr:to>
    <xdr:pic>
      <xdr:nvPicPr>
        <xdr:cNvPr id="12" name="Picture 11">
          <a:extLst>
            <a:ext uri="{FF2B5EF4-FFF2-40B4-BE49-F238E27FC236}">
              <a16:creationId xmlns:a16="http://schemas.microsoft.com/office/drawing/2014/main" id="{12E1D4B7-81C6-4F39-8B32-0F00941844D5}"/>
            </a:ext>
          </a:extLst>
        </xdr:cNvPr>
        <xdr:cNvPicPr>
          <a:picLocks noChangeAspect="1"/>
        </xdr:cNvPicPr>
      </xdr:nvPicPr>
      <xdr:blipFill>
        <a:blip xmlns:r="http://schemas.openxmlformats.org/officeDocument/2006/relationships" r:embed="rId5"/>
        <a:stretch>
          <a:fillRect/>
        </a:stretch>
      </xdr:blipFill>
      <xdr:spPr>
        <a:xfrm>
          <a:off x="571500" y="10001250"/>
          <a:ext cx="4599619" cy="2960832"/>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0.17625</cdr:x>
      <cdr:y>0.89286</cdr:y>
    </cdr:from>
    <cdr:to>
      <cdr:x>0.2052</cdr:x>
      <cdr:y>0.96496</cdr:y>
    </cdr:to>
    <cdr:sp macro="" textlink="">
      <cdr:nvSpPr>
        <cdr:cNvPr id="2" name="Rectangle 1">
          <a:extLst xmlns:a="http://schemas.openxmlformats.org/drawingml/2006/main">
            <a:ext uri="{FF2B5EF4-FFF2-40B4-BE49-F238E27FC236}">
              <a16:creationId xmlns:a16="http://schemas.microsoft.com/office/drawing/2014/main" id="{BE452796-B49C-A328-9CBE-42560E3B94C4}"/>
            </a:ext>
          </a:extLst>
        </cdr:cNvPr>
        <cdr:cNvSpPr/>
      </cdr:nvSpPr>
      <cdr:spPr>
        <a:xfrm xmlns:a="http://schemas.openxmlformats.org/drawingml/2006/main">
          <a:off x="666411" y="2248204"/>
          <a:ext cx="109449" cy="181557"/>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0.1935</cdr:x>
      <cdr:y>0.87908</cdr:y>
    </cdr:from>
    <cdr:to>
      <cdr:x>0.23554</cdr:x>
      <cdr:y>0.96077</cdr:y>
    </cdr:to>
    <cdr:sp macro="" textlink="">
      <cdr:nvSpPr>
        <cdr:cNvPr id="2" name="Rectangle 1">
          <a:extLst xmlns:a="http://schemas.openxmlformats.org/drawingml/2006/main">
            <a:ext uri="{FF2B5EF4-FFF2-40B4-BE49-F238E27FC236}">
              <a16:creationId xmlns:a16="http://schemas.microsoft.com/office/drawing/2014/main" id="{64B50A8D-748E-E66A-4E6E-010EFD37040C}"/>
            </a:ext>
          </a:extLst>
        </cdr:cNvPr>
        <cdr:cNvSpPr/>
      </cdr:nvSpPr>
      <cdr:spPr>
        <a:xfrm xmlns:a="http://schemas.openxmlformats.org/drawingml/2006/main">
          <a:off x="732135" y="2240598"/>
          <a:ext cx="159065" cy="208200"/>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xdr:from>
      <xdr:col>31</xdr:col>
      <xdr:colOff>972811</xdr:colOff>
      <xdr:row>21</xdr:row>
      <xdr:rowOff>47695</xdr:rowOff>
    </xdr:from>
    <xdr:to>
      <xdr:col>33</xdr:col>
      <xdr:colOff>428276</xdr:colOff>
      <xdr:row>24</xdr:row>
      <xdr:rowOff>59704</xdr:rowOff>
    </xdr:to>
    <xdr:pic>
      <xdr:nvPicPr>
        <xdr:cNvPr id="2" name="Picture 1">
          <a:extLst>
            <a:ext uri="{FF2B5EF4-FFF2-40B4-BE49-F238E27FC236}">
              <a16:creationId xmlns:a16="http://schemas.microsoft.com/office/drawing/2014/main" id="{94B359C2-FA13-4BD5-A074-48C29DD975EE}"/>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062782" y="4238695"/>
          <a:ext cx="1102729" cy="583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612869</xdr:colOff>
      <xdr:row>2</xdr:row>
      <xdr:rowOff>186578</xdr:rowOff>
    </xdr:from>
    <xdr:to>
      <xdr:col>24</xdr:col>
      <xdr:colOff>71158</xdr:colOff>
      <xdr:row>14</xdr:row>
      <xdr:rowOff>87499</xdr:rowOff>
    </xdr:to>
    <xdr:graphicFrame macro="">
      <xdr:nvGraphicFramePr>
        <xdr:cNvPr id="10" name="Chart 4">
          <a:extLst>
            <a:ext uri="{FF2B5EF4-FFF2-40B4-BE49-F238E27FC236}">
              <a16:creationId xmlns:a16="http://schemas.microsoft.com/office/drawing/2014/main" id="{1A5EA508-DF88-4884-8B7E-65792174BF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15</xdr:col>
      <xdr:colOff>196455</xdr:colOff>
      <xdr:row>13</xdr:row>
      <xdr:rowOff>104776</xdr:rowOff>
    </xdr:from>
    <xdr:to>
      <xdr:col>18</xdr:col>
      <xdr:colOff>916772</xdr:colOff>
      <xdr:row>17</xdr:row>
      <xdr:rowOff>76383</xdr:rowOff>
    </xdr:to>
    <xdr:pic>
      <xdr:nvPicPr>
        <xdr:cNvPr id="3" name="Picture 2">
          <a:extLst>
            <a:ext uri="{FF2B5EF4-FFF2-40B4-BE49-F238E27FC236}">
              <a16:creationId xmlns:a16="http://schemas.microsoft.com/office/drawing/2014/main" id="{02DB434D-EFF3-758D-D6B0-FA28FD5475EF}"/>
            </a:ext>
          </a:extLst>
        </xdr:cNvPr>
        <xdr:cNvPicPr>
          <a:picLocks noChangeAspect="1"/>
        </xdr:cNvPicPr>
      </xdr:nvPicPr>
      <xdr:blipFill>
        <a:blip xmlns:r="http://schemas.openxmlformats.org/officeDocument/2006/relationships" r:embed="rId3"/>
        <a:stretch>
          <a:fillRect/>
        </a:stretch>
      </xdr:blipFill>
      <xdr:spPr>
        <a:xfrm>
          <a:off x="12239627" y="2581276"/>
          <a:ext cx="7230484" cy="1305107"/>
        </a:xfrm>
        <a:prstGeom prst="rect">
          <a:avLst/>
        </a:prstGeom>
      </xdr:spPr>
    </xdr:pic>
    <xdr:clientData/>
  </xdr:twoCellAnchor>
  <xdr:twoCellAnchor>
    <xdr:from>
      <xdr:col>21</xdr:col>
      <xdr:colOff>484655</xdr:colOff>
      <xdr:row>16</xdr:row>
      <xdr:rowOff>178173</xdr:rowOff>
    </xdr:from>
    <xdr:to>
      <xdr:col>23</xdr:col>
      <xdr:colOff>733519</xdr:colOff>
      <xdr:row>28</xdr:row>
      <xdr:rowOff>79094</xdr:rowOff>
    </xdr:to>
    <xdr:graphicFrame macro="">
      <xdr:nvGraphicFramePr>
        <xdr:cNvPr id="12" name="Chart 3">
          <a:extLst>
            <a:ext uri="{FF2B5EF4-FFF2-40B4-BE49-F238E27FC236}">
              <a16:creationId xmlns:a16="http://schemas.microsoft.com/office/drawing/2014/main" id="{9CD15066-00F4-41E3-B4FC-F6680B6C7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oi.org/10.1016/j.envpol.2023.12231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doi.org/10.1016/j.envpol.2023.122310"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A1EB2-BBD8-4F70-9BFF-5AC6776A7968}">
  <dimension ref="A1:O67"/>
  <sheetViews>
    <sheetView showGridLines="0" tabSelected="1" topLeftCell="A37" zoomScaleNormal="100" workbookViewId="0">
      <selection activeCell="D63" sqref="D63"/>
    </sheetView>
  </sheetViews>
  <sheetFormatPr defaultRowHeight="15"/>
  <cols>
    <col min="1" max="1" width="7.5703125" customWidth="1"/>
    <col min="2" max="2" width="29.42578125" customWidth="1"/>
    <col min="3" max="3" width="17.85546875" customWidth="1"/>
    <col min="4" max="4" width="14.42578125" customWidth="1"/>
    <col min="5" max="5" width="16" customWidth="1"/>
    <col min="6" max="6" width="10.5703125" customWidth="1"/>
    <col min="15" max="15" width="12.140625" customWidth="1"/>
  </cols>
  <sheetData>
    <row r="1" spans="1:15">
      <c r="A1" s="141" t="s">
        <v>86</v>
      </c>
      <c r="B1" s="141"/>
      <c r="C1" s="141"/>
      <c r="D1" s="141"/>
      <c r="E1" s="141"/>
      <c r="F1" s="141"/>
      <c r="G1" s="141"/>
      <c r="H1" s="141"/>
      <c r="I1" s="141"/>
      <c r="J1" s="141"/>
      <c r="K1" s="141"/>
      <c r="L1" s="141"/>
      <c r="M1" s="141"/>
      <c r="N1" s="141"/>
      <c r="O1" s="141"/>
    </row>
    <row r="2" spans="1:15" ht="14.45" customHeight="1">
      <c r="A2" s="143" t="s">
        <v>109</v>
      </c>
      <c r="B2" s="143"/>
      <c r="C2" s="143"/>
      <c r="D2" s="143"/>
      <c r="E2" s="143"/>
      <c r="F2" s="143"/>
      <c r="G2" s="143"/>
      <c r="H2" s="143"/>
      <c r="I2" s="143"/>
      <c r="J2" s="143"/>
      <c r="K2" s="143"/>
      <c r="L2" s="143"/>
      <c r="M2" s="143"/>
      <c r="N2" s="143"/>
      <c r="O2" s="118"/>
    </row>
    <row r="3" spans="1:15">
      <c r="A3" s="143"/>
      <c r="B3" s="143"/>
      <c r="C3" s="143"/>
      <c r="D3" s="143"/>
      <c r="E3" s="143"/>
      <c r="F3" s="143"/>
      <c r="G3" s="143"/>
      <c r="H3" s="143"/>
      <c r="I3" s="143"/>
      <c r="J3" s="143"/>
      <c r="K3" s="143"/>
      <c r="L3" s="143"/>
      <c r="M3" s="143"/>
      <c r="N3" s="143"/>
      <c r="O3" s="118"/>
    </row>
    <row r="4" spans="1:15">
      <c r="A4" s="143"/>
      <c r="B4" s="143"/>
      <c r="C4" s="143"/>
      <c r="D4" s="143"/>
      <c r="E4" s="143"/>
      <c r="F4" s="143"/>
      <c r="G4" s="143"/>
      <c r="H4" s="143"/>
      <c r="I4" s="143"/>
      <c r="J4" s="143"/>
      <c r="K4" s="143"/>
      <c r="L4" s="143"/>
      <c r="M4" s="143"/>
      <c r="N4" s="143"/>
      <c r="O4" s="118"/>
    </row>
    <row r="5" spans="1:15">
      <c r="A5" s="143"/>
      <c r="B5" s="143"/>
      <c r="C5" s="143"/>
      <c r="D5" s="143"/>
      <c r="E5" s="143"/>
      <c r="F5" s="143"/>
      <c r="G5" s="143"/>
      <c r="H5" s="143"/>
      <c r="I5" s="143"/>
      <c r="J5" s="143"/>
      <c r="K5" s="143"/>
      <c r="L5" s="143"/>
      <c r="M5" s="143"/>
      <c r="N5" s="143"/>
      <c r="O5" s="118"/>
    </row>
    <row r="6" spans="1:15">
      <c r="A6" s="143"/>
      <c r="B6" s="143"/>
      <c r="C6" s="143"/>
      <c r="D6" s="143"/>
      <c r="E6" s="143"/>
      <c r="F6" s="143"/>
      <c r="G6" s="143"/>
      <c r="H6" s="143"/>
      <c r="I6" s="143"/>
      <c r="J6" s="143"/>
      <c r="K6" s="143"/>
      <c r="L6" s="143"/>
      <c r="M6" s="143"/>
      <c r="N6" s="143"/>
      <c r="O6" s="118"/>
    </row>
    <row r="7" spans="1:15">
      <c r="A7" s="143"/>
      <c r="B7" s="143"/>
      <c r="C7" s="143"/>
      <c r="D7" s="143"/>
      <c r="E7" s="143"/>
      <c r="F7" s="143"/>
      <c r="G7" s="143"/>
      <c r="H7" s="143"/>
      <c r="I7" s="143"/>
      <c r="J7" s="143"/>
      <c r="K7" s="143"/>
      <c r="L7" s="143"/>
      <c r="M7" s="143"/>
      <c r="N7" s="143"/>
      <c r="O7" s="118"/>
    </row>
    <row r="8" spans="1:15">
      <c r="A8" s="143"/>
      <c r="B8" s="143"/>
      <c r="C8" s="143"/>
      <c r="D8" s="143"/>
      <c r="E8" s="143"/>
      <c r="F8" s="143"/>
      <c r="G8" s="143"/>
      <c r="H8" s="143"/>
      <c r="I8" s="143"/>
      <c r="J8" s="143"/>
      <c r="K8" s="143"/>
      <c r="L8" s="143"/>
      <c r="M8" s="143"/>
      <c r="N8" s="143"/>
      <c r="O8" s="118"/>
    </row>
    <row r="9" spans="1:15">
      <c r="A9" s="143"/>
      <c r="B9" s="143"/>
      <c r="C9" s="143"/>
      <c r="D9" s="143"/>
      <c r="E9" s="143"/>
      <c r="F9" s="143"/>
      <c r="G9" s="143"/>
      <c r="H9" s="143"/>
      <c r="I9" s="143"/>
      <c r="J9" s="143"/>
      <c r="K9" s="143"/>
      <c r="L9" s="143"/>
      <c r="M9" s="143"/>
      <c r="N9" s="143"/>
      <c r="O9" s="118"/>
    </row>
    <row r="10" spans="1:15">
      <c r="A10" s="143"/>
      <c r="B10" s="143"/>
      <c r="C10" s="143"/>
      <c r="D10" s="143"/>
      <c r="E10" s="143"/>
      <c r="F10" s="143"/>
      <c r="G10" s="143"/>
      <c r="H10" s="143"/>
      <c r="I10" s="143"/>
      <c r="J10" s="143"/>
      <c r="K10" s="143"/>
      <c r="L10" s="143"/>
      <c r="M10" s="143"/>
      <c r="N10" s="143"/>
      <c r="O10" s="118"/>
    </row>
    <row r="11" spans="1:15">
      <c r="A11" s="143"/>
      <c r="B11" s="143"/>
      <c r="C11" s="143"/>
      <c r="D11" s="143"/>
      <c r="E11" s="143"/>
      <c r="F11" s="143"/>
      <c r="G11" s="143"/>
      <c r="H11" s="143"/>
      <c r="I11" s="143"/>
      <c r="J11" s="143"/>
      <c r="K11" s="143"/>
      <c r="L11" s="143"/>
      <c r="M11" s="143"/>
      <c r="N11" s="143"/>
      <c r="O11" s="118"/>
    </row>
    <row r="12" spans="1:15">
      <c r="A12" s="143"/>
      <c r="B12" s="143"/>
      <c r="C12" s="143"/>
      <c r="D12" s="143"/>
      <c r="E12" s="143"/>
      <c r="F12" s="143"/>
      <c r="G12" s="143"/>
      <c r="H12" s="143"/>
      <c r="I12" s="143"/>
      <c r="J12" s="143"/>
      <c r="K12" s="143"/>
      <c r="L12" s="143"/>
      <c r="M12" s="143"/>
      <c r="N12" s="143"/>
      <c r="O12" s="118"/>
    </row>
    <row r="13" spans="1:15">
      <c r="A13" s="143"/>
      <c r="B13" s="143"/>
      <c r="C13" s="143"/>
      <c r="D13" s="143"/>
      <c r="E13" s="143"/>
      <c r="F13" s="143"/>
      <c r="G13" s="143"/>
      <c r="H13" s="143"/>
      <c r="I13" s="143"/>
      <c r="J13" s="143"/>
      <c r="K13" s="143"/>
      <c r="L13" s="143"/>
      <c r="M13" s="143"/>
      <c r="N13" s="143"/>
      <c r="O13" s="118"/>
    </row>
    <row r="14" spans="1:15">
      <c r="A14" s="143"/>
      <c r="B14" s="143"/>
      <c r="C14" s="143"/>
      <c r="D14" s="143"/>
      <c r="E14" s="143"/>
      <c r="F14" s="143"/>
      <c r="G14" s="143"/>
      <c r="H14" s="143"/>
      <c r="I14" s="143"/>
      <c r="J14" s="143"/>
      <c r="K14" s="143"/>
      <c r="L14" s="143"/>
      <c r="M14" s="143"/>
      <c r="N14" s="143"/>
      <c r="O14" s="118"/>
    </row>
    <row r="15" spans="1:15">
      <c r="A15" s="143"/>
      <c r="B15" s="143"/>
      <c r="C15" s="143"/>
      <c r="D15" s="143"/>
      <c r="E15" s="143"/>
      <c r="F15" s="143"/>
      <c r="G15" s="143"/>
      <c r="H15" s="143"/>
      <c r="I15" s="143"/>
      <c r="J15" s="143"/>
      <c r="K15" s="143"/>
      <c r="L15" s="143"/>
      <c r="M15" s="143"/>
      <c r="N15" s="143"/>
      <c r="O15" s="118"/>
    </row>
    <row r="16" spans="1:15">
      <c r="A16" s="143"/>
      <c r="B16" s="143"/>
      <c r="C16" s="143"/>
      <c r="D16" s="143"/>
      <c r="E16" s="143"/>
      <c r="F16" s="143"/>
      <c r="G16" s="143"/>
      <c r="H16" s="143"/>
      <c r="I16" s="143"/>
      <c r="J16" s="143"/>
      <c r="K16" s="143"/>
      <c r="L16" s="143"/>
      <c r="M16" s="143"/>
      <c r="N16" s="143"/>
      <c r="O16" s="118"/>
    </row>
    <row r="17" spans="1:15">
      <c r="A17" s="143"/>
      <c r="B17" s="143"/>
      <c r="C17" s="143"/>
      <c r="D17" s="143"/>
      <c r="E17" s="143"/>
      <c r="F17" s="143"/>
      <c r="G17" s="143"/>
      <c r="H17" s="143"/>
      <c r="I17" s="143"/>
      <c r="J17" s="143"/>
      <c r="K17" s="143"/>
      <c r="L17" s="143"/>
      <c r="M17" s="143"/>
      <c r="N17" s="143"/>
      <c r="O17" s="118"/>
    </row>
    <row r="18" spans="1:15">
      <c r="A18" s="143"/>
      <c r="B18" s="143"/>
      <c r="C18" s="143"/>
      <c r="D18" s="143"/>
      <c r="E18" s="143"/>
      <c r="F18" s="143"/>
      <c r="G18" s="143"/>
      <c r="H18" s="143"/>
      <c r="I18" s="143"/>
      <c r="J18" s="143"/>
      <c r="K18" s="143"/>
      <c r="L18" s="143"/>
      <c r="M18" s="143"/>
      <c r="N18" s="143"/>
      <c r="O18" s="118"/>
    </row>
    <row r="19" spans="1:15">
      <c r="A19" s="143"/>
      <c r="B19" s="143"/>
      <c r="C19" s="143"/>
      <c r="D19" s="143"/>
      <c r="E19" s="143"/>
      <c r="F19" s="143"/>
      <c r="G19" s="143"/>
      <c r="H19" s="143"/>
      <c r="I19" s="143"/>
      <c r="J19" s="143"/>
      <c r="K19" s="143"/>
      <c r="L19" s="143"/>
      <c r="M19" s="143"/>
      <c r="N19" s="143"/>
      <c r="O19" s="118"/>
    </row>
    <row r="20" spans="1:15">
      <c r="A20" s="143"/>
      <c r="B20" s="143"/>
      <c r="C20" s="143"/>
      <c r="D20" s="143"/>
      <c r="E20" s="143"/>
      <c r="F20" s="143"/>
      <c r="G20" s="143"/>
      <c r="H20" s="143"/>
      <c r="I20" s="143"/>
      <c r="J20" s="143"/>
      <c r="K20" s="143"/>
      <c r="L20" s="143"/>
      <c r="M20" s="143"/>
      <c r="N20" s="143"/>
      <c r="O20" s="118"/>
    </row>
    <row r="21" spans="1:15" ht="16.5" customHeight="1">
      <c r="A21" s="143"/>
      <c r="B21" s="143"/>
      <c r="C21" s="143"/>
      <c r="D21" s="143"/>
      <c r="E21" s="143"/>
      <c r="F21" s="143"/>
      <c r="G21" s="143"/>
      <c r="H21" s="143"/>
      <c r="I21" s="143"/>
      <c r="J21" s="143"/>
      <c r="K21" s="143"/>
      <c r="L21" s="143"/>
      <c r="M21" s="143"/>
      <c r="N21" s="143"/>
      <c r="O21" s="118"/>
    </row>
    <row r="22" spans="1:15" ht="16.5" customHeight="1">
      <c r="A22" s="143"/>
      <c r="B22" s="143"/>
      <c r="C22" s="143"/>
      <c r="D22" s="143"/>
      <c r="E22" s="143"/>
      <c r="F22" s="143"/>
      <c r="G22" s="143"/>
      <c r="H22" s="143"/>
      <c r="I22" s="143"/>
      <c r="J22" s="143"/>
      <c r="K22" s="143"/>
      <c r="L22" s="143"/>
      <c r="M22" s="143"/>
      <c r="N22" s="143"/>
      <c r="O22" s="118"/>
    </row>
    <row r="23" spans="1:15" ht="16.5" customHeight="1">
      <c r="A23" s="143"/>
      <c r="B23" s="143"/>
      <c r="C23" s="143"/>
      <c r="D23" s="143"/>
      <c r="E23" s="143"/>
      <c r="F23" s="143"/>
      <c r="G23" s="143"/>
      <c r="H23" s="143"/>
      <c r="I23" s="143"/>
      <c r="J23" s="143"/>
      <c r="K23" s="143"/>
      <c r="L23" s="143"/>
      <c r="M23" s="143"/>
      <c r="N23" s="143"/>
      <c r="O23" s="118"/>
    </row>
    <row r="24" spans="1:15" ht="16.5" customHeight="1">
      <c r="A24" s="143"/>
      <c r="B24" s="143"/>
      <c r="C24" s="143"/>
      <c r="D24" s="143"/>
      <c r="E24" s="143"/>
      <c r="F24" s="143"/>
      <c r="G24" s="143"/>
      <c r="H24" s="143"/>
      <c r="I24" s="143"/>
      <c r="J24" s="143"/>
      <c r="K24" s="143"/>
      <c r="L24" s="143"/>
      <c r="M24" s="143"/>
      <c r="N24" s="143"/>
      <c r="O24" s="118"/>
    </row>
    <row r="25" spans="1:15">
      <c r="A25" s="143"/>
      <c r="B25" s="143"/>
      <c r="C25" s="143"/>
      <c r="D25" s="143"/>
      <c r="E25" s="143"/>
      <c r="F25" s="143"/>
      <c r="G25" s="143"/>
      <c r="H25" s="143"/>
      <c r="I25" s="143"/>
      <c r="J25" s="143"/>
      <c r="K25" s="143"/>
      <c r="L25" s="143"/>
      <c r="M25" s="143"/>
      <c r="N25" s="143"/>
      <c r="O25" s="2"/>
    </row>
    <row r="26" spans="1:15">
      <c r="A26" s="2"/>
      <c r="B26" s="2"/>
      <c r="C26" s="2"/>
      <c r="D26" s="2"/>
      <c r="E26" s="2"/>
      <c r="F26" s="2"/>
      <c r="G26" s="2"/>
      <c r="H26" s="2"/>
      <c r="I26" s="2"/>
      <c r="J26" s="2"/>
      <c r="K26" s="2"/>
      <c r="L26" s="2"/>
      <c r="M26" s="2"/>
      <c r="N26" s="2"/>
    </row>
    <row r="27" spans="1:15" ht="14.45" customHeight="1">
      <c r="A27" s="143" t="s">
        <v>0</v>
      </c>
      <c r="B27" s="143"/>
      <c r="C27" s="143"/>
      <c r="D27" s="143"/>
      <c r="E27" s="143"/>
      <c r="F27" s="143"/>
      <c r="G27" s="143"/>
      <c r="H27" s="143"/>
      <c r="I27" s="143"/>
      <c r="J27" s="143"/>
      <c r="K27" s="143"/>
      <c r="L27" s="143"/>
      <c r="M27" s="143"/>
      <c r="N27" s="143"/>
      <c r="O27" s="118"/>
    </row>
    <row r="28" spans="1:15">
      <c r="A28" s="143"/>
      <c r="B28" s="143"/>
      <c r="C28" s="143"/>
      <c r="D28" s="143"/>
      <c r="E28" s="143"/>
      <c r="F28" s="143"/>
      <c r="G28" s="143"/>
      <c r="H28" s="143"/>
      <c r="I28" s="143"/>
      <c r="J28" s="143"/>
      <c r="K28" s="143"/>
      <c r="L28" s="143"/>
      <c r="M28" s="143"/>
      <c r="N28" s="143"/>
      <c r="O28" s="118"/>
    </row>
    <row r="29" spans="1:15">
      <c r="A29" s="143"/>
      <c r="B29" s="143"/>
      <c r="C29" s="143"/>
      <c r="D29" s="143"/>
      <c r="E29" s="143"/>
      <c r="F29" s="143"/>
      <c r="G29" s="143"/>
      <c r="H29" s="143"/>
      <c r="I29" s="143"/>
      <c r="J29" s="143"/>
      <c r="K29" s="143"/>
      <c r="L29" s="143"/>
      <c r="M29" s="143"/>
      <c r="N29" s="143"/>
      <c r="O29" s="118"/>
    </row>
    <row r="30" spans="1:15">
      <c r="A30" s="143"/>
      <c r="B30" s="143"/>
      <c r="C30" s="143"/>
      <c r="D30" s="143"/>
      <c r="E30" s="143"/>
      <c r="F30" s="143"/>
      <c r="G30" s="143"/>
      <c r="H30" s="143"/>
      <c r="I30" s="143"/>
      <c r="J30" s="143"/>
      <c r="K30" s="143"/>
      <c r="L30" s="143"/>
      <c r="M30" s="143"/>
      <c r="N30" s="143"/>
      <c r="O30" s="118"/>
    </row>
    <row r="31" spans="1:15">
      <c r="A31" s="143"/>
      <c r="B31" s="143"/>
      <c r="C31" s="143"/>
      <c r="D31" s="143"/>
      <c r="E31" s="143"/>
      <c r="F31" s="143"/>
      <c r="G31" s="143"/>
      <c r="H31" s="143"/>
      <c r="I31" s="143"/>
      <c r="J31" s="143"/>
      <c r="K31" s="143"/>
      <c r="L31" s="143"/>
      <c r="M31" s="143"/>
      <c r="N31" s="143"/>
      <c r="O31" s="118"/>
    </row>
    <row r="32" spans="1:15">
      <c r="A32" s="143"/>
      <c r="B32" s="143"/>
      <c r="C32" s="143"/>
      <c r="D32" s="143"/>
      <c r="E32" s="143"/>
      <c r="F32" s="143"/>
      <c r="G32" s="143"/>
      <c r="H32" s="143"/>
      <c r="I32" s="143"/>
      <c r="J32" s="143"/>
      <c r="K32" s="143"/>
      <c r="L32" s="143"/>
      <c r="M32" s="143"/>
      <c r="N32" s="143"/>
      <c r="O32" s="2"/>
    </row>
    <row r="34" spans="1:15" ht="18">
      <c r="A34" s="142" t="s">
        <v>92</v>
      </c>
      <c r="B34" s="142"/>
      <c r="C34" s="142"/>
      <c r="D34" s="142"/>
      <c r="E34" s="142"/>
      <c r="F34" s="142"/>
      <c r="G34" s="142"/>
      <c r="H34" s="142"/>
      <c r="I34" s="142"/>
      <c r="J34" s="142"/>
      <c r="K34" s="142"/>
      <c r="L34" s="142"/>
      <c r="M34" s="142"/>
      <c r="N34" s="142"/>
    </row>
    <row r="36" spans="1:15">
      <c r="B36" s="30" t="s">
        <v>94</v>
      </c>
      <c r="C36" s="121"/>
      <c r="D36" s="5"/>
      <c r="E36" s="6"/>
      <c r="F36" s="7" t="s">
        <v>1</v>
      </c>
    </row>
    <row r="37" spans="1:15">
      <c r="B37" s="8"/>
      <c r="C37" s="5"/>
      <c r="D37" s="5"/>
    </row>
    <row r="38" spans="1:15">
      <c r="A38" s="142" t="s">
        <v>96</v>
      </c>
      <c r="B38" s="142"/>
      <c r="C38" s="142"/>
      <c r="D38" s="142"/>
      <c r="E38" s="142"/>
      <c r="F38" s="142"/>
      <c r="G38" s="142"/>
      <c r="H38" s="142"/>
      <c r="I38" s="142"/>
      <c r="J38" s="142"/>
      <c r="K38" s="142"/>
      <c r="L38" s="142"/>
      <c r="M38" s="142"/>
      <c r="N38" s="142"/>
    </row>
    <row r="39" spans="1:15">
      <c r="A39" s="26"/>
      <c r="B39" s="26"/>
      <c r="C39" s="26"/>
      <c r="D39" s="26"/>
      <c r="E39" s="26"/>
      <c r="F39" s="26"/>
      <c r="G39" s="26"/>
      <c r="H39" s="26"/>
      <c r="I39" s="26"/>
      <c r="J39" s="26"/>
      <c r="K39" s="26"/>
      <c r="L39" s="26"/>
      <c r="M39" s="26"/>
      <c r="N39" s="26"/>
    </row>
    <row r="40" spans="1:15">
      <c r="B40" s="113" t="str">
        <f>"Estimated concentration MP/"&amp;C36</f>
        <v>Estimated concentration MP/</v>
      </c>
      <c r="C40" s="121"/>
    </row>
    <row r="41" spans="1:15" ht="30">
      <c r="B41" s="114" t="s">
        <v>95</v>
      </c>
      <c r="C41" s="121"/>
    </row>
    <row r="42" spans="1:15">
      <c r="B42" s="3"/>
      <c r="C42" s="68"/>
    </row>
    <row r="43" spans="1:15">
      <c r="B43" s="63"/>
    </row>
    <row r="44" spans="1:15">
      <c r="B44" s="142" t="s">
        <v>2</v>
      </c>
      <c r="C44" s="142"/>
      <c r="D44" s="142"/>
      <c r="E44" s="142"/>
      <c r="F44" s="142"/>
      <c r="G44" s="142"/>
      <c r="H44" s="142"/>
      <c r="I44" s="142"/>
      <c r="J44" s="142"/>
      <c r="K44" s="142"/>
      <c r="L44" s="142"/>
      <c r="M44" s="142"/>
      <c r="N44" s="142"/>
      <c r="O44" s="142"/>
    </row>
    <row r="45" spans="1:15">
      <c r="B45" s="15"/>
    </row>
    <row r="46" spans="1:15" ht="45">
      <c r="B46" s="13" t="s">
        <v>3</v>
      </c>
      <c r="C46" s="14" t="str">
        <f>"Probability of finding at least the target "&amp;C41&amp;" particles"</f>
        <v>Probability of finding at least the target  particles</v>
      </c>
      <c r="D46" s="21" t="s">
        <v>4</v>
      </c>
      <c r="E46" s="70" t="str">
        <f>"Minimum sample size in "&amp;C36</f>
        <v xml:space="preserve">Minimum sample size in </v>
      </c>
      <c r="F46" s="69"/>
      <c r="G46" s="64"/>
    </row>
    <row r="47" spans="1:15">
      <c r="A47" s="27"/>
      <c r="B47" s="17">
        <v>0.1</v>
      </c>
      <c r="C47" s="72">
        <f>1-B47</f>
        <v>0.9</v>
      </c>
      <c r="D47" s="112" t="str">
        <f>IFERROR(_xlfn.GAMMA.INV(C47,$C$41,1),"-")</f>
        <v>-</v>
      </c>
      <c r="E47" s="28" t="str">
        <f>IFERROR(D47/C$40,"-")</f>
        <v>-</v>
      </c>
      <c r="F47" s="65"/>
      <c r="G47" s="66"/>
    </row>
    <row r="48" spans="1:15">
      <c r="A48" s="27"/>
      <c r="B48" s="17">
        <v>0.05</v>
      </c>
      <c r="C48" s="72">
        <f t="shared" ref="C48:C49" si="0">1-B48</f>
        <v>0.95</v>
      </c>
      <c r="D48" s="112" t="str">
        <f>IFERROR(_xlfn.GAMMA.INV(C48,$C$41,1),"-")</f>
        <v>-</v>
      </c>
      <c r="E48" s="28" t="str">
        <f t="shared" ref="E48:E50" si="1">IFERROR(D48/C$40,"-")</f>
        <v>-</v>
      </c>
      <c r="F48" s="67"/>
      <c r="G48" s="66"/>
    </row>
    <row r="49" spans="1:14">
      <c r="A49" s="27"/>
      <c r="B49" s="17">
        <v>0.01</v>
      </c>
      <c r="C49" s="72">
        <f t="shared" si="0"/>
        <v>0.99</v>
      </c>
      <c r="D49" s="112" t="str">
        <f t="shared" ref="D49" si="2">IFERROR(_xlfn.GAMMA.INV(C49,$C$41,1),"-")</f>
        <v>-</v>
      </c>
      <c r="E49" s="28" t="str">
        <f t="shared" si="1"/>
        <v>-</v>
      </c>
      <c r="F49" s="67"/>
      <c r="G49" s="66"/>
    </row>
    <row r="50" spans="1:14">
      <c r="A50" s="27"/>
      <c r="B50" s="17">
        <v>1E-3</v>
      </c>
      <c r="C50" s="72">
        <f>1-B50</f>
        <v>0.999</v>
      </c>
      <c r="D50" s="112" t="str">
        <f>IFERROR(_xlfn.GAMMA.INV(C50,$C$41,1),"-")</f>
        <v>-</v>
      </c>
      <c r="E50" s="28" t="str">
        <f t="shared" si="1"/>
        <v>-</v>
      </c>
      <c r="F50" s="67"/>
      <c r="G50" s="66"/>
    </row>
    <row r="51" spans="1:14">
      <c r="B51" s="122"/>
      <c r="C51" s="19" t="str">
        <f>IF(B51=0,"-",IF(B51&gt;=1,"-",IF(B51="Enter your own value here","-",1-B51)))</f>
        <v>-</v>
      </c>
      <c r="D51" s="112" t="str">
        <f>IFERROR(_xlfn.GAMMA.INV(C51,$C$41,1),"-")</f>
        <v>-</v>
      </c>
      <c r="E51" s="28" t="str">
        <f>IFERROR(D51/C$40,"-")</f>
        <v>-</v>
      </c>
      <c r="F51" s="71"/>
      <c r="G51" s="66"/>
    </row>
    <row r="54" spans="1:14">
      <c r="A54" s="125"/>
      <c r="B54" s="125"/>
      <c r="C54" s="125"/>
      <c r="D54" s="125"/>
      <c r="E54" s="125"/>
      <c r="F54" s="125"/>
      <c r="G54" s="125"/>
      <c r="H54" s="125"/>
      <c r="I54" s="125"/>
      <c r="J54" s="125"/>
      <c r="K54" s="125"/>
      <c r="L54" s="125"/>
      <c r="M54" s="125"/>
      <c r="N54" s="125"/>
    </row>
    <row r="56" spans="1:14">
      <c r="A56" s="29"/>
      <c r="B56" s="29"/>
      <c r="C56" s="29"/>
      <c r="D56" s="29"/>
      <c r="E56" s="29"/>
    </row>
    <row r="57" spans="1:14">
      <c r="A57" s="29"/>
      <c r="B57" s="29"/>
      <c r="C57" s="29"/>
      <c r="D57" s="29"/>
      <c r="E57" s="29"/>
    </row>
    <row r="58" spans="1:14">
      <c r="A58" s="29"/>
      <c r="B58" s="29"/>
      <c r="C58" s="29"/>
      <c r="D58" s="29"/>
      <c r="E58" s="29"/>
    </row>
    <row r="59" spans="1:14">
      <c r="A59" s="29"/>
      <c r="B59" s="29"/>
      <c r="C59" s="29"/>
      <c r="D59" s="29"/>
      <c r="E59" s="29"/>
    </row>
    <row r="60" spans="1:14">
      <c r="A60" s="29"/>
      <c r="B60" s="29"/>
      <c r="C60" s="29"/>
      <c r="D60" s="29"/>
      <c r="E60" s="29"/>
    </row>
    <row r="61" spans="1:14">
      <c r="A61" s="29"/>
      <c r="B61" s="29"/>
      <c r="C61" s="29"/>
      <c r="D61" s="29"/>
      <c r="E61" s="29"/>
    </row>
    <row r="62" spans="1:14">
      <c r="A62" s="29"/>
      <c r="B62" s="29"/>
      <c r="C62" s="29"/>
      <c r="D62" s="29"/>
      <c r="E62" s="29"/>
    </row>
    <row r="63" spans="1:14">
      <c r="A63" s="29"/>
      <c r="B63" s="29"/>
      <c r="C63" s="29"/>
      <c r="D63" s="29"/>
      <c r="E63" s="29"/>
    </row>
    <row r="64" spans="1:14">
      <c r="A64" s="29"/>
      <c r="B64" s="29"/>
      <c r="C64" s="29"/>
      <c r="D64" s="29"/>
      <c r="E64" s="29"/>
    </row>
    <row r="66" spans="3:3">
      <c r="C66" s="29"/>
    </row>
    <row r="67" spans="3:3">
      <c r="C67" s="29"/>
    </row>
  </sheetData>
  <sheetProtection algorithmName="SHA-512" hashValue="jAKsVRAs9Z5NeEtsgJN6OmkZIvhoNAxc1cv8AGeSSLu/JrHLXNHl2H+NaDbk+n0IlbvpGA5xgZxGcN8U2nHMlw==" saltValue="mKUS16JQcUTR7WZ+gi+TBA==" spinCount="100000" sheet="1" objects="1" scenarios="1"/>
  <mergeCells count="6">
    <mergeCell ref="A1:O1"/>
    <mergeCell ref="A34:N34"/>
    <mergeCell ref="A38:N38"/>
    <mergeCell ref="B44:O44"/>
    <mergeCell ref="A2:N25"/>
    <mergeCell ref="A27:N32"/>
  </mergeCells>
  <conditionalFormatting sqref="B51">
    <cfRule type="cellIs" dxfId="78" priority="5" operator="lessThan">
      <formula>1</formula>
    </cfRule>
    <cfRule type="containsText" dxfId="77" priority="6" operator="containsText" text="Enter your own value here">
      <formula>NOT(ISERROR(SEARCH("Enter your own value here",B51)))</formula>
    </cfRule>
    <cfRule type="cellIs" dxfId="76" priority="21" operator="equal">
      <formula>0</formula>
    </cfRule>
    <cfRule type="colorScale" priority="22">
      <colorScale>
        <cfvo type="num" val="0"/>
        <cfvo type="formula" val="&quot;&gt;0&quot;"/>
        <color theme="7"/>
        <color theme="9" tint="0.79998168889431442"/>
      </colorScale>
    </cfRule>
    <cfRule type="colorScale" priority="23">
      <colorScale>
        <cfvo type="num" val="0"/>
        <cfvo type="num" val="&quot;&gt;0&quot;"/>
        <color theme="7"/>
        <color theme="9" tint="0.79998168889431442"/>
      </colorScale>
    </cfRule>
    <cfRule type="cellIs" dxfId="75" priority="24" operator="equal">
      <formula>0</formula>
    </cfRule>
  </conditionalFormatting>
  <conditionalFormatting sqref="C36">
    <cfRule type="cellIs" dxfId="74" priority="31" operator="equal">
      <formula>0</formula>
    </cfRule>
    <cfRule type="colorScale" priority="32">
      <colorScale>
        <cfvo type="num" val="0"/>
        <cfvo type="formula" val="&quot;&gt;0&quot;"/>
        <color theme="7"/>
        <color theme="9" tint="0.79998168889431442"/>
      </colorScale>
    </cfRule>
    <cfRule type="colorScale" priority="33">
      <colorScale>
        <cfvo type="num" val="0"/>
        <cfvo type="num" val="&quot;&gt;0&quot;"/>
        <color theme="7"/>
        <color theme="9" tint="0.79998168889431442"/>
      </colorScale>
    </cfRule>
    <cfRule type="cellIs" dxfId="73" priority="34" operator="equal">
      <formula>0</formula>
    </cfRule>
  </conditionalFormatting>
  <conditionalFormatting sqref="C40:C41">
    <cfRule type="cellIs" dxfId="72" priority="27" operator="equal">
      <formula>0</formula>
    </cfRule>
    <cfRule type="colorScale" priority="28">
      <colorScale>
        <cfvo type="num" val="0"/>
        <cfvo type="formula" val="&quot;&gt;0&quot;"/>
        <color theme="7"/>
        <color theme="9" tint="0.79998168889431442"/>
      </colorScale>
    </cfRule>
    <cfRule type="colorScale" priority="29">
      <colorScale>
        <cfvo type="num" val="0"/>
        <cfvo type="num" val="&quot;&gt;0&quot;"/>
        <color theme="7"/>
        <color theme="9" tint="0.79998168889431442"/>
      </colorScale>
    </cfRule>
    <cfRule type="cellIs" dxfId="71" priority="30" operator="equal">
      <formula>0</formula>
    </cfRule>
  </conditionalFormatting>
  <conditionalFormatting sqref="C51">
    <cfRule type="cellIs" dxfId="70" priority="17" operator="equal">
      <formula>"-"</formula>
    </cfRule>
    <cfRule type="cellIs" dxfId="69" priority="18" operator="equal">
      <formula>0</formula>
    </cfRule>
  </conditionalFormatting>
  <conditionalFormatting sqref="D47:D51">
    <cfRule type="cellIs" dxfId="68" priority="25" operator="equal">
      <formula>"-"</formula>
    </cfRule>
    <cfRule type="cellIs" dxfId="67" priority="26" operator="equal">
      <formula>0</formula>
    </cfRule>
  </conditionalFormatting>
  <conditionalFormatting sqref="D48:D51">
    <cfRule type="cellIs" dxfId="66" priority="19" operator="equal">
      <formula>"-"</formula>
    </cfRule>
    <cfRule type="cellIs" dxfId="65" priority="20" operator="equal">
      <formula>0</formula>
    </cfRule>
  </conditionalFormatting>
  <conditionalFormatting sqref="E47:E51">
    <cfRule type="cellIs" dxfId="64" priority="9" operator="equal">
      <formula>"-"</formula>
    </cfRule>
    <cfRule type="cellIs" dxfId="63" priority="10" operator="equal">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3B429-45B1-4AC5-8EEB-BF456AF9EC54}">
  <dimension ref="A1:X120"/>
  <sheetViews>
    <sheetView showGridLines="0" topLeftCell="A21" zoomScaleNormal="100" workbookViewId="0">
      <selection activeCell="A39" sqref="A39:P39"/>
    </sheetView>
  </sheetViews>
  <sheetFormatPr defaultRowHeight="15"/>
  <cols>
    <col min="2" max="2" width="35" customWidth="1"/>
    <col min="3" max="9" width="11.140625" customWidth="1"/>
  </cols>
  <sheetData>
    <row r="1" spans="1:16">
      <c r="A1" s="141" t="s">
        <v>5</v>
      </c>
      <c r="B1" s="141"/>
      <c r="C1" s="141"/>
      <c r="D1" s="141"/>
      <c r="E1" s="141"/>
      <c r="F1" s="141"/>
      <c r="G1" s="141"/>
      <c r="H1" s="141"/>
      <c r="I1" s="141"/>
      <c r="J1" s="141"/>
      <c r="K1" s="141"/>
      <c r="L1" s="141"/>
      <c r="M1" s="141"/>
      <c r="N1" s="141"/>
      <c r="O1" s="141"/>
      <c r="P1" s="1"/>
    </row>
    <row r="2" spans="1:16" ht="14.45" customHeight="1">
      <c r="A2" s="150" t="s">
        <v>132</v>
      </c>
      <c r="B2" s="150"/>
      <c r="C2" s="150"/>
      <c r="D2" s="150"/>
      <c r="E2" s="150"/>
      <c r="F2" s="150"/>
      <c r="G2" s="150"/>
      <c r="H2" s="150"/>
      <c r="I2" s="150"/>
      <c r="J2" s="150"/>
      <c r="K2" s="150"/>
      <c r="L2" s="150"/>
      <c r="M2" s="150"/>
      <c r="N2" s="150"/>
      <c r="O2" s="118"/>
      <c r="P2" s="118"/>
    </row>
    <row r="3" spans="1:16">
      <c r="A3" s="150"/>
      <c r="B3" s="150"/>
      <c r="C3" s="150"/>
      <c r="D3" s="150"/>
      <c r="E3" s="150"/>
      <c r="F3" s="150"/>
      <c r="G3" s="150"/>
      <c r="H3" s="150"/>
      <c r="I3" s="150"/>
      <c r="J3" s="150"/>
      <c r="K3" s="150"/>
      <c r="L3" s="150"/>
      <c r="M3" s="150"/>
      <c r="N3" s="150"/>
      <c r="O3" s="118"/>
      <c r="P3" s="118"/>
    </row>
    <row r="4" spans="1:16">
      <c r="A4" s="150"/>
      <c r="B4" s="150"/>
      <c r="C4" s="150"/>
      <c r="D4" s="150"/>
      <c r="E4" s="150"/>
      <c r="F4" s="150"/>
      <c r="G4" s="150"/>
      <c r="H4" s="150"/>
      <c r="I4" s="150"/>
      <c r="J4" s="150"/>
      <c r="K4" s="150"/>
      <c r="L4" s="150"/>
      <c r="M4" s="150"/>
      <c r="N4" s="150"/>
      <c r="O4" s="118"/>
      <c r="P4" s="118"/>
    </row>
    <row r="5" spans="1:16">
      <c r="A5" s="150"/>
      <c r="B5" s="150"/>
      <c r="C5" s="150"/>
      <c r="D5" s="150"/>
      <c r="E5" s="150"/>
      <c r="F5" s="150"/>
      <c r="G5" s="150"/>
      <c r="H5" s="150"/>
      <c r="I5" s="150"/>
      <c r="J5" s="150"/>
      <c r="K5" s="150"/>
      <c r="L5" s="150"/>
      <c r="M5" s="150"/>
      <c r="N5" s="150"/>
      <c r="O5" s="118"/>
      <c r="P5" s="118"/>
    </row>
    <row r="6" spans="1:16">
      <c r="A6" s="150"/>
      <c r="B6" s="150"/>
      <c r="C6" s="150"/>
      <c r="D6" s="150"/>
      <c r="E6" s="150"/>
      <c r="F6" s="150"/>
      <c r="G6" s="150"/>
      <c r="H6" s="150"/>
      <c r="I6" s="150"/>
      <c r="J6" s="150"/>
      <c r="K6" s="150"/>
      <c r="L6" s="150"/>
      <c r="M6" s="150"/>
      <c r="N6" s="150"/>
      <c r="O6" s="118"/>
      <c r="P6" s="118"/>
    </row>
    <row r="7" spans="1:16">
      <c r="A7" s="150"/>
      <c r="B7" s="150"/>
      <c r="C7" s="150"/>
      <c r="D7" s="150"/>
      <c r="E7" s="150"/>
      <c r="F7" s="150"/>
      <c r="G7" s="150"/>
      <c r="H7" s="150"/>
      <c r="I7" s="150"/>
      <c r="J7" s="150"/>
      <c r="K7" s="150"/>
      <c r="L7" s="150"/>
      <c r="M7" s="150"/>
      <c r="N7" s="150"/>
      <c r="O7" s="118"/>
      <c r="P7" s="118"/>
    </row>
    <row r="8" spans="1:16">
      <c r="A8" s="150"/>
      <c r="B8" s="150"/>
      <c r="C8" s="150"/>
      <c r="D8" s="150"/>
      <c r="E8" s="150"/>
      <c r="F8" s="150"/>
      <c r="G8" s="150"/>
      <c r="H8" s="150"/>
      <c r="I8" s="150"/>
      <c r="J8" s="150"/>
      <c r="K8" s="150"/>
      <c r="L8" s="150"/>
      <c r="M8" s="150"/>
      <c r="N8" s="150"/>
      <c r="O8" s="118"/>
      <c r="P8" s="118"/>
    </row>
    <row r="9" spans="1:16">
      <c r="A9" s="150"/>
      <c r="B9" s="150"/>
      <c r="C9" s="150"/>
      <c r="D9" s="150"/>
      <c r="E9" s="150"/>
      <c r="F9" s="150"/>
      <c r="G9" s="150"/>
      <c r="H9" s="150"/>
      <c r="I9" s="150"/>
      <c r="J9" s="150"/>
      <c r="K9" s="150"/>
      <c r="L9" s="150"/>
      <c r="M9" s="150"/>
      <c r="N9" s="150"/>
      <c r="O9" s="118"/>
      <c r="P9" s="118"/>
    </row>
    <row r="10" spans="1:16">
      <c r="A10" s="150"/>
      <c r="B10" s="150"/>
      <c r="C10" s="150"/>
      <c r="D10" s="150"/>
      <c r="E10" s="150"/>
      <c r="F10" s="150"/>
      <c r="G10" s="150"/>
      <c r="H10" s="150"/>
      <c r="I10" s="150"/>
      <c r="J10" s="150"/>
      <c r="K10" s="150"/>
      <c r="L10" s="150"/>
      <c r="M10" s="150"/>
      <c r="N10" s="150"/>
      <c r="O10" s="118"/>
      <c r="P10" s="118"/>
    </row>
    <row r="11" spans="1:16">
      <c r="A11" s="150"/>
      <c r="B11" s="150"/>
      <c r="C11" s="150"/>
      <c r="D11" s="150"/>
      <c r="E11" s="150"/>
      <c r="F11" s="150"/>
      <c r="G11" s="150"/>
      <c r="H11" s="150"/>
      <c r="I11" s="150"/>
      <c r="J11" s="150"/>
      <c r="K11" s="150"/>
      <c r="L11" s="150"/>
      <c r="M11" s="150"/>
      <c r="N11" s="150"/>
      <c r="O11" s="118"/>
      <c r="P11" s="118"/>
    </row>
    <row r="12" spans="1:16">
      <c r="A12" s="150"/>
      <c r="B12" s="150"/>
      <c r="C12" s="150"/>
      <c r="D12" s="150"/>
      <c r="E12" s="150"/>
      <c r="F12" s="150"/>
      <c r="G12" s="150"/>
      <c r="H12" s="150"/>
      <c r="I12" s="150"/>
      <c r="J12" s="150"/>
      <c r="K12" s="150"/>
      <c r="L12" s="150"/>
      <c r="M12" s="150"/>
      <c r="N12" s="150"/>
      <c r="O12" s="118"/>
      <c r="P12" s="118"/>
    </row>
    <row r="13" spans="1:16">
      <c r="A13" s="150"/>
      <c r="B13" s="150"/>
      <c r="C13" s="150"/>
      <c r="D13" s="150"/>
      <c r="E13" s="150"/>
      <c r="F13" s="150"/>
      <c r="G13" s="150"/>
      <c r="H13" s="150"/>
      <c r="I13" s="150"/>
      <c r="J13" s="150"/>
      <c r="K13" s="150"/>
      <c r="L13" s="150"/>
      <c r="M13" s="150"/>
      <c r="N13" s="150"/>
      <c r="O13" s="118"/>
      <c r="P13" s="118"/>
    </row>
    <row r="14" spans="1:16">
      <c r="A14" s="150"/>
      <c r="B14" s="150"/>
      <c r="C14" s="150"/>
      <c r="D14" s="150"/>
      <c r="E14" s="150"/>
      <c r="F14" s="150"/>
      <c r="G14" s="150"/>
      <c r="H14" s="150"/>
      <c r="I14" s="150"/>
      <c r="J14" s="150"/>
      <c r="K14" s="150"/>
      <c r="L14" s="150"/>
      <c r="M14" s="150"/>
      <c r="N14" s="150"/>
      <c r="O14" s="118"/>
      <c r="P14" s="118"/>
    </row>
    <row r="15" spans="1:16">
      <c r="A15" s="119"/>
      <c r="B15" s="119"/>
      <c r="C15" s="119"/>
      <c r="D15" s="119"/>
      <c r="E15" s="119"/>
      <c r="F15" s="119"/>
      <c r="G15" s="119"/>
      <c r="H15" s="119"/>
      <c r="I15" s="119"/>
      <c r="J15" s="119"/>
      <c r="K15" s="119"/>
      <c r="L15" s="119"/>
      <c r="M15" s="119"/>
      <c r="N15" s="119"/>
      <c r="O15" s="118"/>
      <c r="P15" s="118"/>
    </row>
    <row r="16" spans="1:16">
      <c r="A16" s="143" t="s">
        <v>108</v>
      </c>
      <c r="B16" s="143"/>
      <c r="C16" s="143"/>
      <c r="D16" s="143"/>
      <c r="E16" s="143"/>
      <c r="F16" s="143"/>
      <c r="G16" s="143"/>
      <c r="H16" s="143"/>
      <c r="I16" s="143"/>
      <c r="J16" s="143"/>
      <c r="K16" s="143"/>
      <c r="L16" s="143"/>
      <c r="M16" s="143"/>
      <c r="N16" s="143"/>
      <c r="O16" s="69"/>
    </row>
    <row r="17" spans="1:15">
      <c r="A17" s="143"/>
      <c r="B17" s="143"/>
      <c r="C17" s="143"/>
      <c r="D17" s="143"/>
      <c r="E17" s="143"/>
      <c r="F17" s="143"/>
      <c r="G17" s="143"/>
      <c r="H17" s="143"/>
      <c r="I17" s="143"/>
      <c r="J17" s="143"/>
      <c r="K17" s="143"/>
      <c r="L17" s="143"/>
      <c r="M17" s="143"/>
      <c r="N17" s="143"/>
      <c r="O17" s="69"/>
    </row>
    <row r="18" spans="1:15">
      <c r="A18" s="143"/>
      <c r="B18" s="143"/>
      <c r="C18" s="143"/>
      <c r="D18" s="143"/>
      <c r="E18" s="143"/>
      <c r="F18" s="143"/>
      <c r="G18" s="143"/>
      <c r="H18" s="143"/>
      <c r="I18" s="143"/>
      <c r="J18" s="143"/>
      <c r="K18" s="143"/>
      <c r="L18" s="143"/>
      <c r="M18" s="143"/>
      <c r="N18" s="143"/>
      <c r="O18" s="69"/>
    </row>
    <row r="19" spans="1:15">
      <c r="A19" s="143"/>
      <c r="B19" s="143"/>
      <c r="C19" s="143"/>
      <c r="D19" s="143"/>
      <c r="E19" s="143"/>
      <c r="F19" s="143"/>
      <c r="G19" s="143"/>
      <c r="H19" s="143"/>
      <c r="I19" s="143"/>
      <c r="J19" s="143"/>
      <c r="K19" s="143"/>
      <c r="L19" s="143"/>
      <c r="M19" s="143"/>
      <c r="N19" s="143"/>
      <c r="O19" s="69"/>
    </row>
    <row r="20" spans="1:15">
      <c r="A20" s="143"/>
      <c r="B20" s="143"/>
      <c r="C20" s="143"/>
      <c r="D20" s="143"/>
      <c r="E20" s="143"/>
      <c r="F20" s="143"/>
      <c r="G20" s="143"/>
      <c r="H20" s="143"/>
      <c r="I20" s="143"/>
      <c r="J20" s="143"/>
      <c r="K20" s="143"/>
      <c r="L20" s="143"/>
      <c r="M20" s="143"/>
      <c r="N20" s="143"/>
      <c r="O20" s="69"/>
    </row>
    <row r="21" spans="1:15">
      <c r="A21" s="143"/>
      <c r="B21" s="143"/>
      <c r="C21" s="143"/>
      <c r="D21" s="143"/>
      <c r="E21" s="143"/>
      <c r="F21" s="143"/>
      <c r="G21" s="143"/>
      <c r="H21" s="143"/>
      <c r="I21" s="143"/>
      <c r="J21" s="143"/>
      <c r="K21" s="143"/>
      <c r="L21" s="143"/>
      <c r="M21" s="143"/>
      <c r="N21" s="143"/>
      <c r="O21" s="69"/>
    </row>
    <row r="22" spans="1:15">
      <c r="A22" s="143"/>
      <c r="B22" s="143"/>
      <c r="C22" s="143"/>
      <c r="D22" s="143"/>
      <c r="E22" s="143"/>
      <c r="F22" s="143"/>
      <c r="G22" s="143"/>
      <c r="H22" s="143"/>
      <c r="I22" s="143"/>
      <c r="J22" s="143"/>
      <c r="K22" s="143"/>
      <c r="L22" s="143"/>
      <c r="M22" s="143"/>
      <c r="N22" s="143"/>
      <c r="O22" s="69"/>
    </row>
    <row r="23" spans="1:15">
      <c r="A23" s="118"/>
      <c r="B23" s="118"/>
      <c r="C23" s="118"/>
      <c r="D23" s="118"/>
      <c r="E23" s="118"/>
      <c r="F23" s="118"/>
      <c r="G23" s="118"/>
      <c r="H23" s="118"/>
      <c r="I23" s="118"/>
      <c r="J23" s="118"/>
      <c r="K23" s="118"/>
      <c r="L23" s="118"/>
      <c r="M23" s="118"/>
      <c r="N23" s="118"/>
      <c r="O23" s="3"/>
    </row>
    <row r="24" spans="1:15" ht="18">
      <c r="A24" s="142" t="s">
        <v>92</v>
      </c>
      <c r="B24" s="142"/>
      <c r="C24" s="142"/>
      <c r="D24" s="142"/>
      <c r="E24" s="142"/>
      <c r="F24" s="142"/>
      <c r="G24" s="142"/>
      <c r="H24" s="142"/>
      <c r="I24" s="142"/>
      <c r="J24" s="142"/>
      <c r="K24" s="142"/>
      <c r="L24" s="142"/>
      <c r="M24" s="142"/>
      <c r="N24" s="142"/>
    </row>
    <row r="26" spans="1:15">
      <c r="B26" s="31" t="s">
        <v>84</v>
      </c>
      <c r="C26" s="121"/>
      <c r="D26" s="5"/>
      <c r="E26" s="6"/>
      <c r="F26" s="7" t="s">
        <v>1</v>
      </c>
    </row>
    <row r="27" spans="1:15">
      <c r="B27" s="8"/>
      <c r="C27" s="5"/>
      <c r="D27" s="5"/>
    </row>
    <row r="28" spans="1:15">
      <c r="A28" s="142" t="s">
        <v>6</v>
      </c>
      <c r="B28" s="142"/>
      <c r="C28" s="142"/>
      <c r="D28" s="142"/>
      <c r="E28" s="142"/>
      <c r="F28" s="142"/>
      <c r="G28" s="142"/>
      <c r="H28" s="142"/>
      <c r="I28" s="142"/>
      <c r="J28" s="142"/>
      <c r="K28" s="142"/>
      <c r="L28" s="142"/>
      <c r="M28" s="142"/>
      <c r="N28" s="142"/>
    </row>
    <row r="29" spans="1:15">
      <c r="A29" s="9"/>
      <c r="B29" s="8"/>
      <c r="C29" s="5"/>
      <c r="D29" s="5"/>
    </row>
    <row r="30" spans="1:15">
      <c r="B30" s="5"/>
      <c r="C30" s="137" t="s">
        <v>7</v>
      </c>
      <c r="D30" s="137" t="s">
        <v>8</v>
      </c>
      <c r="E30" s="136" t="s">
        <v>85</v>
      </c>
    </row>
    <row r="31" spans="1:15">
      <c r="B31" s="31" t="str">
        <f>"Concentration in MP/"&amp;C26</f>
        <v>Concentration in MP/</v>
      </c>
      <c r="C31" s="123"/>
      <c r="D31" s="123"/>
    </row>
    <row r="32" spans="1:15">
      <c r="B32" s="31" t="str">
        <f>"Amount sampled in "&amp;C26</f>
        <v xml:space="preserve">Amount sampled in </v>
      </c>
      <c r="C32" s="123"/>
      <c r="D32" s="123"/>
    </row>
    <row r="33" spans="1:24">
      <c r="B33" s="10" t="s">
        <v>9</v>
      </c>
      <c r="C33" s="22">
        <f>C31*C32</f>
        <v>0</v>
      </c>
      <c r="D33" s="22">
        <f>D31*D32</f>
        <v>0</v>
      </c>
      <c r="E33" s="136" t="s">
        <v>10</v>
      </c>
    </row>
    <row r="34" spans="1:24">
      <c r="B34" s="10" t="s">
        <v>11</v>
      </c>
      <c r="C34" s="22" t="str">
        <f>IF(C31=0,"-",C33)</f>
        <v>-</v>
      </c>
      <c r="D34" s="22" t="str">
        <f>IF(D31=0,"-",D33)</f>
        <v>-</v>
      </c>
    </row>
    <row r="35" spans="1:24">
      <c r="B35" s="10" t="s">
        <v>12</v>
      </c>
      <c r="C35" s="22" t="str">
        <f>IF(C31=0,"-",C34+1)</f>
        <v>-</v>
      </c>
      <c r="D35" s="22" t="str">
        <f>IF(D31=0,"-",D34+1)</f>
        <v>-</v>
      </c>
    </row>
    <row r="36" spans="1:24">
      <c r="B36" s="10" t="s">
        <v>13</v>
      </c>
      <c r="C36" s="11">
        <v>1</v>
      </c>
      <c r="D36" s="11">
        <v>1</v>
      </c>
    </row>
    <row r="37" spans="1:24">
      <c r="B37" s="10" t="s">
        <v>14</v>
      </c>
      <c r="C37" s="12" t="str">
        <f>IF(C31=0,"-",IF(C31&lt;D31, C30,D30))</f>
        <v>-</v>
      </c>
      <c r="E37" s="136" t="s">
        <v>93</v>
      </c>
    </row>
    <row r="38" spans="1:24">
      <c r="B38" s="5"/>
      <c r="C38" s="5"/>
      <c r="D38" s="5"/>
    </row>
    <row r="39" spans="1:24">
      <c r="A39" s="142" t="s">
        <v>15</v>
      </c>
      <c r="B39" s="142"/>
      <c r="C39" s="142"/>
      <c r="D39" s="142"/>
      <c r="E39" s="142"/>
      <c r="F39" s="142"/>
      <c r="G39" s="142"/>
      <c r="H39" s="142"/>
      <c r="I39" s="142"/>
      <c r="J39" s="142"/>
      <c r="K39" s="142"/>
      <c r="L39" s="142"/>
      <c r="M39" s="142"/>
      <c r="N39" s="142"/>
      <c r="O39" s="142"/>
      <c r="P39" s="142"/>
    </row>
    <row r="40" spans="1:24">
      <c r="A40" s="9"/>
      <c r="B40" s="5"/>
      <c r="C40" s="5"/>
      <c r="D40" s="5"/>
    </row>
    <row r="41" spans="1:24" ht="14.45" customHeight="1">
      <c r="A41" s="9"/>
      <c r="B41" s="145" t="s">
        <v>133</v>
      </c>
      <c r="C41" s="145"/>
      <c r="D41" s="145"/>
      <c r="E41" s="145"/>
      <c r="F41" s="145"/>
      <c r="G41" s="145"/>
      <c r="H41" s="145"/>
      <c r="I41" s="145"/>
      <c r="J41" s="145"/>
      <c r="K41" s="145"/>
      <c r="L41" s="145"/>
      <c r="M41" s="145"/>
      <c r="N41" s="145"/>
      <c r="O41" s="120"/>
      <c r="P41" s="120"/>
      <c r="Q41" s="120"/>
      <c r="R41" s="120"/>
      <c r="S41" s="120"/>
      <c r="T41" s="120"/>
      <c r="U41" s="120"/>
      <c r="V41" s="120"/>
      <c r="W41" s="120"/>
      <c r="X41" s="120"/>
    </row>
    <row r="42" spans="1:24">
      <c r="A42" s="9"/>
      <c r="B42" s="145"/>
      <c r="C42" s="145"/>
      <c r="D42" s="145"/>
      <c r="E42" s="145"/>
      <c r="F42" s="145"/>
      <c r="G42" s="145"/>
      <c r="H42" s="145"/>
      <c r="I42" s="145"/>
      <c r="J42" s="145"/>
      <c r="K42" s="145"/>
      <c r="L42" s="145"/>
      <c r="M42" s="145"/>
      <c r="N42" s="145"/>
      <c r="O42" s="120"/>
      <c r="P42" s="120"/>
      <c r="Q42" s="120"/>
      <c r="R42" s="120"/>
      <c r="S42" s="120"/>
      <c r="T42" s="120"/>
      <c r="U42" s="120"/>
      <c r="V42" s="120"/>
      <c r="W42" s="120"/>
      <c r="X42" s="120"/>
    </row>
    <row r="43" spans="1:24">
      <c r="A43" s="9"/>
      <c r="B43" s="145"/>
      <c r="C43" s="145"/>
      <c r="D43" s="145"/>
      <c r="E43" s="145"/>
      <c r="F43" s="145"/>
      <c r="G43" s="145"/>
      <c r="H43" s="145"/>
      <c r="I43" s="145"/>
      <c r="J43" s="145"/>
      <c r="K43" s="145"/>
      <c r="L43" s="145"/>
      <c r="M43" s="145"/>
      <c r="N43" s="145"/>
      <c r="O43" s="120"/>
      <c r="P43" s="120"/>
      <c r="Q43" s="120"/>
      <c r="R43" s="120"/>
      <c r="S43" s="120"/>
      <c r="T43" s="120"/>
      <c r="U43" s="120"/>
      <c r="V43" s="120"/>
      <c r="W43" s="120"/>
      <c r="X43" s="120"/>
    </row>
    <row r="44" spans="1:24">
      <c r="A44" s="9"/>
      <c r="B44" s="145"/>
      <c r="C44" s="145"/>
      <c r="D44" s="145"/>
      <c r="E44" s="145"/>
      <c r="F44" s="145"/>
      <c r="G44" s="145"/>
      <c r="H44" s="145"/>
      <c r="I44" s="145"/>
      <c r="J44" s="145"/>
      <c r="K44" s="145"/>
      <c r="L44" s="145"/>
      <c r="M44" s="145"/>
      <c r="N44" s="145"/>
      <c r="O44" s="120"/>
      <c r="P44" s="120"/>
      <c r="Q44" s="120"/>
      <c r="R44" s="120"/>
      <c r="S44" s="120"/>
      <c r="T44" s="120"/>
      <c r="U44" s="120"/>
      <c r="V44" s="120"/>
      <c r="W44" s="120"/>
      <c r="X44" s="120"/>
    </row>
    <row r="45" spans="1:24">
      <c r="A45" s="9"/>
      <c r="B45" s="145"/>
      <c r="C45" s="145"/>
      <c r="D45" s="145"/>
      <c r="E45" s="145"/>
      <c r="F45" s="145"/>
      <c r="G45" s="145"/>
      <c r="H45" s="145"/>
      <c r="I45" s="145"/>
      <c r="J45" s="145"/>
      <c r="K45" s="145"/>
      <c r="L45" s="145"/>
      <c r="M45" s="145"/>
      <c r="N45" s="145"/>
      <c r="O45" s="117"/>
      <c r="P45" s="117"/>
      <c r="Q45" s="117"/>
      <c r="R45" s="117"/>
      <c r="S45" s="117"/>
      <c r="T45" s="117"/>
      <c r="U45" s="117"/>
      <c r="V45" s="117"/>
      <c r="W45" s="117"/>
      <c r="X45" s="117"/>
    </row>
    <row r="46" spans="1:24">
      <c r="A46" s="9"/>
      <c r="B46" s="145"/>
      <c r="C46" s="145"/>
      <c r="D46" s="145"/>
      <c r="E46" s="145"/>
      <c r="F46" s="145"/>
      <c r="G46" s="145"/>
      <c r="H46" s="145"/>
      <c r="I46" s="145"/>
      <c r="J46" s="145"/>
      <c r="K46" s="145"/>
      <c r="L46" s="145"/>
      <c r="M46" s="145"/>
      <c r="N46" s="145"/>
      <c r="O46" s="117"/>
      <c r="P46" s="117"/>
      <c r="Q46" s="117"/>
      <c r="R46" s="117"/>
      <c r="S46" s="117"/>
      <c r="T46" s="117"/>
      <c r="U46" s="117"/>
      <c r="V46" s="117"/>
      <c r="W46" s="117"/>
      <c r="X46" s="117"/>
    </row>
    <row r="47" spans="1:24">
      <c r="A47" s="9"/>
      <c r="B47" s="145"/>
      <c r="C47" s="145"/>
      <c r="D47" s="145"/>
      <c r="E47" s="145"/>
      <c r="F47" s="145"/>
      <c r="G47" s="145"/>
      <c r="H47" s="145"/>
      <c r="I47" s="145"/>
      <c r="J47" s="145"/>
      <c r="K47" s="145"/>
      <c r="L47" s="145"/>
      <c r="M47" s="145"/>
      <c r="N47" s="145"/>
      <c r="O47" s="117"/>
      <c r="P47" s="117"/>
      <c r="Q47" s="117"/>
      <c r="R47" s="117"/>
      <c r="S47" s="117"/>
      <c r="T47" s="117"/>
      <c r="U47" s="117"/>
      <c r="V47" s="117"/>
      <c r="W47" s="117"/>
      <c r="X47" s="117"/>
    </row>
    <row r="48" spans="1:24">
      <c r="B48" s="5"/>
    </row>
    <row r="49" spans="1:24" ht="29.45" customHeight="1">
      <c r="B49" s="13" t="s">
        <v>3</v>
      </c>
      <c r="C49" s="14" t="s">
        <v>16</v>
      </c>
      <c r="D49" s="146" t="s">
        <v>17</v>
      </c>
      <c r="E49" s="147"/>
      <c r="F49" s="149" t="s">
        <v>18</v>
      </c>
      <c r="G49" s="149"/>
      <c r="H49" s="149"/>
      <c r="J49" s="15"/>
      <c r="K49" s="16"/>
      <c r="L49" s="15"/>
    </row>
    <row r="50" spans="1:24" ht="60">
      <c r="B50" s="17" t="s">
        <v>19</v>
      </c>
      <c r="C50" s="13" t="s">
        <v>20</v>
      </c>
      <c r="D50" s="14" t="s">
        <v>21</v>
      </c>
      <c r="E50" s="14" t="s">
        <v>22</v>
      </c>
      <c r="F50" s="14" t="str">
        <f>"Lower limit MP/"&amp;C26</f>
        <v>Lower limit MP/</v>
      </c>
      <c r="G50" s="14" t="str">
        <f>"Upper limit MP/"&amp;C26</f>
        <v>Upper limit MP/</v>
      </c>
      <c r="H50" s="14" t="s">
        <v>23</v>
      </c>
      <c r="J50" s="15"/>
      <c r="K50" s="16"/>
      <c r="L50" s="15"/>
    </row>
    <row r="51" spans="1:24">
      <c r="A51" s="148" t="str">
        <f>C30</f>
        <v>Sample 1</v>
      </c>
      <c r="B51" s="17">
        <v>0.1</v>
      </c>
      <c r="C51" s="18">
        <f>1-B51</f>
        <v>0.9</v>
      </c>
      <c r="D51" s="12" t="e">
        <f>IF($C$33="-","-",_xlfn.GAMMA.INV(B51/2,$C$34,$C$36))</f>
        <v>#VALUE!</v>
      </c>
      <c r="E51" s="12" t="e">
        <f>IF($C$33="-","-",_xlfn.GAMMA.INV(1-B51/2,$C$35,$C$36))</f>
        <v>#VALUE!</v>
      </c>
      <c r="F51" s="12" t="e">
        <f>IF($C$33="-","-",D51/C$32)</f>
        <v>#VALUE!</v>
      </c>
      <c r="G51" s="12" t="e">
        <f>IF($C$33="-","-",E51/C$32)</f>
        <v>#VALUE!</v>
      </c>
      <c r="H51" s="12" t="e">
        <f>IF($C$33="-","-",G51-F51)</f>
        <v>#VALUE!</v>
      </c>
      <c r="I51" s="16"/>
      <c r="J51" s="15"/>
      <c r="K51" s="16"/>
      <c r="L51" s="15"/>
    </row>
    <row r="52" spans="1:24">
      <c r="A52" s="148"/>
      <c r="B52" s="17">
        <v>0.05</v>
      </c>
      <c r="C52" s="18">
        <f t="shared" ref="C52:C54" si="0">1-B52</f>
        <v>0.95</v>
      </c>
      <c r="D52" s="12" t="e">
        <f t="shared" ref="D52:D54" si="1">IF($C$33="-","-",_xlfn.GAMMA.INV(B52/2,$C$34,$C$36))</f>
        <v>#VALUE!</v>
      </c>
      <c r="E52" s="12" t="e">
        <f t="shared" ref="E52:E54" si="2">IF($C$33="-","-",_xlfn.GAMMA.INV(1-B52/2,$C$35,$C$36))</f>
        <v>#VALUE!</v>
      </c>
      <c r="F52" s="12" t="e">
        <f t="shared" ref="F52:F54" si="3">IF($C$33="-","-",D52/C$32)</f>
        <v>#VALUE!</v>
      </c>
      <c r="G52" s="12" t="e">
        <f t="shared" ref="G52:G54" si="4">IF($C$33="-","-",E52/C$32)</f>
        <v>#VALUE!</v>
      </c>
      <c r="H52" s="12" t="e">
        <f>IF($C$33="-","-",G52-F52)</f>
        <v>#VALUE!</v>
      </c>
      <c r="I52" s="16"/>
      <c r="J52" s="15"/>
      <c r="K52" s="16"/>
      <c r="L52" s="15"/>
    </row>
    <row r="53" spans="1:24">
      <c r="A53" s="148"/>
      <c r="B53" s="17">
        <v>0.01</v>
      </c>
      <c r="C53" s="18">
        <f t="shared" si="0"/>
        <v>0.99</v>
      </c>
      <c r="D53" s="12" t="e">
        <f t="shared" si="1"/>
        <v>#VALUE!</v>
      </c>
      <c r="E53" s="12" t="e">
        <f t="shared" si="2"/>
        <v>#VALUE!</v>
      </c>
      <c r="F53" s="12" t="e">
        <f t="shared" si="3"/>
        <v>#VALUE!</v>
      </c>
      <c r="G53" s="12" t="e">
        <f t="shared" si="4"/>
        <v>#VALUE!</v>
      </c>
      <c r="H53" s="12" t="e">
        <f>IF($C$33="-","-",G53-F53)</f>
        <v>#VALUE!</v>
      </c>
      <c r="I53" s="16"/>
      <c r="J53" s="15"/>
      <c r="K53" s="16"/>
      <c r="L53" s="15"/>
    </row>
    <row r="54" spans="1:24">
      <c r="A54" s="148"/>
      <c r="B54" s="17">
        <v>1E-3</v>
      </c>
      <c r="C54" s="19">
        <f t="shared" si="0"/>
        <v>0.999</v>
      </c>
      <c r="D54" s="12" t="e">
        <f t="shared" si="1"/>
        <v>#VALUE!</v>
      </c>
      <c r="E54" s="12" t="e">
        <f t="shared" si="2"/>
        <v>#VALUE!</v>
      </c>
      <c r="F54" s="12" t="e">
        <f t="shared" si="3"/>
        <v>#VALUE!</v>
      </c>
      <c r="G54" s="12" t="e">
        <f t="shared" si="4"/>
        <v>#VALUE!</v>
      </c>
      <c r="H54" s="12" t="e">
        <f>IF($C$33="-","-",G54-F54)</f>
        <v>#VALUE!</v>
      </c>
      <c r="I54" s="16"/>
      <c r="J54" s="15"/>
      <c r="K54" s="16"/>
      <c r="L54" s="15"/>
    </row>
    <row r="55" spans="1:24">
      <c r="A55" s="148"/>
      <c r="B55" s="124"/>
      <c r="C55" s="135" t="str">
        <f>IF(B55=0,"-",1-B55)</f>
        <v>-</v>
      </c>
      <c r="D55" s="12" t="str">
        <f>IF(B55=0,"-",_xlfn.GAMMA.INV(B55/2,$C$34,$C$36))</f>
        <v>-</v>
      </c>
      <c r="E55" s="12" t="str">
        <f>IF(B55=0,"-",_xlfn.GAMMA.INV(1-B55/2,$C$35,$C$36))</f>
        <v>-</v>
      </c>
      <c r="F55" s="12" t="str">
        <f>IF(B55=0,"-",D55/C$32)</f>
        <v>-</v>
      </c>
      <c r="G55" s="12" t="str">
        <f>IF(B55=0,"-",E55/C$32)</f>
        <v>-</v>
      </c>
      <c r="H55" s="12" t="str">
        <f>IF(B55=0,"-",G55-F55)</f>
        <v>-</v>
      </c>
      <c r="I55" s="16"/>
      <c r="J55" s="15"/>
      <c r="K55" s="16"/>
      <c r="L55" s="15"/>
    </row>
    <row r="56" spans="1:24">
      <c r="A56" s="148" t="str">
        <f>D30</f>
        <v>Sample 2</v>
      </c>
      <c r="B56" s="17">
        <v>0.1</v>
      </c>
      <c r="C56" s="18">
        <f>1-B56</f>
        <v>0.9</v>
      </c>
      <c r="D56" s="12" t="e">
        <f>IF($D$33="-","-",_xlfn.GAMMA.INV(B56/2,$D$34,$D$36))</f>
        <v>#VALUE!</v>
      </c>
      <c r="E56" s="12" t="e">
        <f>IF($D$33="-","-",_xlfn.GAMMA.INV(1-B56/2,$D$35,$D$36))</f>
        <v>#VALUE!</v>
      </c>
      <c r="F56" s="12" t="e">
        <f>IF($D$33="-","-",D56/D$32)</f>
        <v>#VALUE!</v>
      </c>
      <c r="G56" s="12" t="e">
        <f>IF($D$33="-","-",E56/D$32)</f>
        <v>#VALUE!</v>
      </c>
      <c r="H56" s="12" t="e">
        <f>IF($D$33="-","-",G56-F56)</f>
        <v>#VALUE!</v>
      </c>
      <c r="I56" s="16"/>
      <c r="J56" s="15"/>
      <c r="K56" s="16"/>
      <c r="L56" s="15"/>
    </row>
    <row r="57" spans="1:24">
      <c r="A57" s="148"/>
      <c r="B57" s="17">
        <v>0.05</v>
      </c>
      <c r="C57" s="18">
        <f t="shared" ref="C57:C59" si="5">1-B57</f>
        <v>0.95</v>
      </c>
      <c r="D57" s="12" t="e">
        <f t="shared" ref="D57:D59" si="6">IF($D$33="-","-",_xlfn.GAMMA.INV(B57/2,$D$34,$D$36))</f>
        <v>#VALUE!</v>
      </c>
      <c r="E57" s="12" t="e">
        <f t="shared" ref="E57:E59" si="7">IF($D$33="-","-",_xlfn.GAMMA.INV(1-B57/2,$D$35,$D$36))</f>
        <v>#VALUE!</v>
      </c>
      <c r="F57" s="12" t="e">
        <f t="shared" ref="F57:F59" si="8">IF($D$33="-","-",D57/D$32)</f>
        <v>#VALUE!</v>
      </c>
      <c r="G57" s="12" t="e">
        <f t="shared" ref="G57:G59" si="9">IF($D$33="-","-",E57/D$32)</f>
        <v>#VALUE!</v>
      </c>
      <c r="H57" s="12" t="e">
        <f>IF($D$33="-","-",G57-F57)</f>
        <v>#VALUE!</v>
      </c>
      <c r="I57" s="16"/>
      <c r="J57" s="15"/>
      <c r="K57" s="16"/>
      <c r="L57" s="15"/>
    </row>
    <row r="58" spans="1:24">
      <c r="A58" s="148"/>
      <c r="B58" s="17">
        <v>0.01</v>
      </c>
      <c r="C58" s="18">
        <f t="shared" si="5"/>
        <v>0.99</v>
      </c>
      <c r="D58" s="12" t="e">
        <f t="shared" si="6"/>
        <v>#VALUE!</v>
      </c>
      <c r="E58" s="12" t="e">
        <f t="shared" si="7"/>
        <v>#VALUE!</v>
      </c>
      <c r="F58" s="12" t="e">
        <f t="shared" si="8"/>
        <v>#VALUE!</v>
      </c>
      <c r="G58" s="12" t="e">
        <f t="shared" si="9"/>
        <v>#VALUE!</v>
      </c>
      <c r="H58" s="12" t="e">
        <f>IF($D$33="-","-",G58-F58)</f>
        <v>#VALUE!</v>
      </c>
      <c r="I58" s="16"/>
      <c r="J58" s="15"/>
      <c r="K58" s="16"/>
      <c r="L58" s="15"/>
    </row>
    <row r="59" spans="1:24">
      <c r="A59" s="148"/>
      <c r="B59" s="17">
        <v>1E-3</v>
      </c>
      <c r="C59" s="19">
        <f t="shared" si="5"/>
        <v>0.999</v>
      </c>
      <c r="D59" s="12" t="e">
        <f t="shared" si="6"/>
        <v>#VALUE!</v>
      </c>
      <c r="E59" s="12" t="e">
        <f t="shared" si="7"/>
        <v>#VALUE!</v>
      </c>
      <c r="F59" s="12" t="e">
        <f t="shared" si="8"/>
        <v>#VALUE!</v>
      </c>
      <c r="G59" s="12" t="e">
        <f t="shared" si="9"/>
        <v>#VALUE!</v>
      </c>
      <c r="H59" s="12" t="e">
        <f>IF($D$33="-","-",G59-F59)</f>
        <v>#VALUE!</v>
      </c>
      <c r="I59" s="16"/>
      <c r="J59" s="15"/>
      <c r="K59" s="16"/>
      <c r="L59" s="15"/>
    </row>
    <row r="60" spans="1:24">
      <c r="A60" s="148"/>
      <c r="B60" s="20" t="str">
        <f>IF(B55=0,"User defined",B55)</f>
        <v>User defined</v>
      </c>
      <c r="C60" s="135" t="str">
        <f>IF(B55=0,"-",1-B60)</f>
        <v>-</v>
      </c>
      <c r="D60" s="12" t="str">
        <f>IF(B55=0,"-",_xlfn.GAMMA.INV(B60/2,$D$34,$D$36))</f>
        <v>-</v>
      </c>
      <c r="E60" s="12" t="str">
        <f>IF(B55=0,"-",_xlfn.GAMMA.INV(1-B60/2,$D$35,$D$36))</f>
        <v>-</v>
      </c>
      <c r="F60" s="12" t="str">
        <f>IF(B55=0,"-",D60/D$32)</f>
        <v>-</v>
      </c>
      <c r="G60" s="12" t="str">
        <f>IF(B55=0,"-",E60/D$32)</f>
        <v>-</v>
      </c>
      <c r="H60" s="12" t="str">
        <f>IF(B55=0,"-",G60-F60)</f>
        <v>-</v>
      </c>
      <c r="I60" s="16"/>
      <c r="J60" s="15"/>
      <c r="K60" s="16"/>
      <c r="L60" s="15"/>
    </row>
    <row r="61" spans="1:24">
      <c r="C61" s="15"/>
      <c r="D61" s="15"/>
      <c r="E61" s="15"/>
      <c r="F61" s="15"/>
      <c r="J61" s="16"/>
      <c r="K61" s="15"/>
      <c r="L61" s="16"/>
      <c r="M61" s="15"/>
    </row>
    <row r="62" spans="1:24">
      <c r="A62" s="144" t="s">
        <v>83</v>
      </c>
      <c r="B62" s="144"/>
      <c r="C62" s="144"/>
      <c r="D62" s="144"/>
      <c r="E62" s="144"/>
      <c r="F62" s="144"/>
      <c r="G62" s="144"/>
      <c r="H62" s="144"/>
      <c r="I62" s="144" t="s">
        <v>91</v>
      </c>
      <c r="J62" s="144"/>
      <c r="K62" s="144"/>
      <c r="L62" s="144"/>
      <c r="M62" s="144"/>
      <c r="N62" s="144"/>
      <c r="O62" s="144"/>
      <c r="P62" s="144"/>
      <c r="Q62" s="144"/>
      <c r="R62" s="144"/>
      <c r="S62" s="144"/>
      <c r="T62" s="144"/>
      <c r="U62" s="144"/>
      <c r="V62" s="144"/>
      <c r="W62" s="144"/>
      <c r="X62" s="144"/>
    </row>
    <row r="63" spans="1:24">
      <c r="F63" s="15"/>
      <c r="J63" s="16"/>
      <c r="K63" s="15"/>
      <c r="L63" s="16"/>
      <c r="M63" s="15"/>
    </row>
    <row r="64" spans="1:24">
      <c r="D64" s="15"/>
      <c r="E64" s="15"/>
      <c r="F64" s="15"/>
      <c r="J64" s="16"/>
      <c r="K64" s="15"/>
      <c r="L64" s="16"/>
      <c r="M64" s="15"/>
    </row>
    <row r="65" spans="2:15">
      <c r="B65" s="5" t="s">
        <v>24</v>
      </c>
      <c r="D65" s="15"/>
      <c r="E65" s="15"/>
      <c r="F65" s="15"/>
      <c r="J65" s="16"/>
      <c r="K65" s="15"/>
      <c r="L65" s="16"/>
      <c r="M65" s="15"/>
    </row>
    <row r="66" spans="2:15">
      <c r="B66" s="21" t="s">
        <v>25</v>
      </c>
      <c r="C66" s="22" t="s">
        <v>26</v>
      </c>
      <c r="D66" s="15"/>
      <c r="E66" s="15"/>
      <c r="F66" s="15"/>
      <c r="J66" s="16"/>
      <c r="K66" s="15"/>
      <c r="L66" s="16"/>
      <c r="M66" s="15"/>
    </row>
    <row r="67" spans="2:15">
      <c r="B67" s="23">
        <f>B51</f>
        <v>0.1</v>
      </c>
      <c r="C67" s="19" t="e">
        <f>IF($C$33="-","-",IF(C$37=C$30,(IF(G51&gt;F56,"no","yes")),(IF(G56&gt;F51,"no","yes"))))</f>
        <v>#VALUE!</v>
      </c>
      <c r="D67" s="15"/>
      <c r="E67" s="15"/>
      <c r="F67" s="15"/>
      <c r="J67" s="16"/>
      <c r="K67" s="15"/>
      <c r="L67" s="16"/>
      <c r="M67" s="15"/>
    </row>
    <row r="68" spans="2:15">
      <c r="B68" s="23">
        <f t="shared" ref="B68:B70" si="10">B52</f>
        <v>0.05</v>
      </c>
      <c r="C68" s="19" t="e">
        <f>IF($C$33="-","-",IF(C$37=C$30,(IF(G52&gt;F57,"no","yes")),(IF(G57&gt;F52,"no","yes"))))</f>
        <v>#VALUE!</v>
      </c>
      <c r="D68" s="15"/>
      <c r="E68" s="15"/>
      <c r="F68" s="15"/>
      <c r="J68" s="16"/>
      <c r="K68" s="15"/>
      <c r="L68" s="16"/>
      <c r="M68" s="15"/>
    </row>
    <row r="69" spans="2:15">
      <c r="B69" s="23">
        <f t="shared" si="10"/>
        <v>0.01</v>
      </c>
      <c r="C69" s="19" t="e">
        <f>IF($C$33="-","-",IF(C$37=C$30,(IF(G53&gt;F58,"no","yes")),(IF(G58&gt;F53,"no","yes"))))</f>
        <v>#VALUE!</v>
      </c>
      <c r="D69" s="15"/>
      <c r="E69" s="15"/>
      <c r="F69" s="15"/>
      <c r="J69" s="16"/>
      <c r="K69" s="15"/>
      <c r="L69" s="16"/>
      <c r="M69" s="15"/>
    </row>
    <row r="70" spans="2:15">
      <c r="B70" s="12">
        <f t="shared" si="10"/>
        <v>1E-3</v>
      </c>
      <c r="C70" s="19" t="e">
        <f>IF($C$33="-","-",IF(C$37=C$30,(IF(G54&gt;F59,"no","yes")),(IF(G59&gt;F54,"no","yes"))))</f>
        <v>#VALUE!</v>
      </c>
      <c r="D70" s="15"/>
      <c r="E70" s="15"/>
      <c r="F70" s="15"/>
      <c r="J70" s="16"/>
      <c r="K70" s="15"/>
      <c r="L70" s="16"/>
      <c r="M70" s="15"/>
    </row>
    <row r="71" spans="2:15">
      <c r="B71" s="24" t="str">
        <f>IF(B55=0,"-",B55)</f>
        <v>-</v>
      </c>
      <c r="C71" s="19" t="str">
        <f>IF($B$55=0,"-",IF(C$37=C$30,(IF(G55&gt;F60,"no","yes")),(IF(G60&gt;F55,"no","yes"))))</f>
        <v>-</v>
      </c>
      <c r="D71" s="15"/>
      <c r="E71" s="15"/>
      <c r="F71" s="15"/>
      <c r="J71" s="16"/>
      <c r="K71" s="15"/>
      <c r="L71" s="16"/>
      <c r="M71" s="15"/>
    </row>
    <row r="72" spans="2:15">
      <c r="B72" s="25"/>
      <c r="C72" s="15"/>
      <c r="D72" s="15"/>
      <c r="E72" s="15"/>
      <c r="F72" s="15"/>
      <c r="J72" s="16"/>
      <c r="K72" s="15"/>
      <c r="L72" s="16"/>
      <c r="M72" s="15"/>
    </row>
    <row r="73" spans="2:15">
      <c r="B73" s="5" t="s">
        <v>27</v>
      </c>
      <c r="C73" s="15"/>
      <c r="D73" s="15"/>
      <c r="E73" s="15"/>
      <c r="F73" s="15"/>
      <c r="J73" s="16"/>
      <c r="K73" s="15"/>
      <c r="L73" s="16"/>
      <c r="M73" s="15"/>
    </row>
    <row r="74" spans="2:15">
      <c r="C74" s="15"/>
      <c r="D74" s="15"/>
      <c r="E74" s="15"/>
      <c r="F74" s="15"/>
      <c r="J74" s="16"/>
      <c r="K74" s="15"/>
      <c r="L74" s="16"/>
      <c r="M74" s="15"/>
    </row>
    <row r="75" spans="2:15" ht="14.45" customHeight="1">
      <c r="C75" s="15"/>
      <c r="D75" s="15"/>
      <c r="E75" s="15"/>
      <c r="F75" s="143" t="s">
        <v>134</v>
      </c>
      <c r="G75" s="143"/>
      <c r="H75" s="143"/>
      <c r="I75" s="143"/>
      <c r="J75" s="143"/>
      <c r="K75" s="143"/>
      <c r="L75" s="143"/>
      <c r="M75" s="143"/>
      <c r="N75" s="143"/>
      <c r="O75" s="118"/>
    </row>
    <row r="76" spans="2:15">
      <c r="C76" s="15"/>
      <c r="D76" s="15"/>
      <c r="E76" s="15"/>
      <c r="F76" s="143"/>
      <c r="G76" s="143"/>
      <c r="H76" s="143"/>
      <c r="I76" s="143"/>
      <c r="J76" s="143"/>
      <c r="K76" s="143"/>
      <c r="L76" s="143"/>
      <c r="M76" s="143"/>
      <c r="N76" s="143"/>
      <c r="O76" s="118"/>
    </row>
    <row r="77" spans="2:15">
      <c r="C77" s="15"/>
      <c r="D77" s="15"/>
      <c r="E77" s="15"/>
      <c r="F77" s="143"/>
      <c r="G77" s="143"/>
      <c r="H77" s="143"/>
      <c r="I77" s="143"/>
      <c r="J77" s="143"/>
      <c r="K77" s="143"/>
      <c r="L77" s="143"/>
      <c r="M77" s="143"/>
      <c r="N77" s="143"/>
      <c r="O77" s="118"/>
    </row>
    <row r="78" spans="2:15">
      <c r="C78" s="15"/>
      <c r="D78" s="15"/>
      <c r="E78" s="15"/>
      <c r="F78" s="143"/>
      <c r="G78" s="143"/>
      <c r="H78" s="143"/>
      <c r="I78" s="143"/>
      <c r="J78" s="143"/>
      <c r="K78" s="143"/>
      <c r="L78" s="143"/>
      <c r="M78" s="143"/>
      <c r="N78" s="143"/>
      <c r="O78" s="118"/>
    </row>
    <row r="79" spans="2:15">
      <c r="C79" s="15"/>
      <c r="D79" s="15"/>
      <c r="E79" s="15"/>
      <c r="F79" s="143"/>
      <c r="G79" s="143"/>
      <c r="H79" s="143"/>
      <c r="I79" s="143"/>
      <c r="J79" s="143"/>
      <c r="K79" s="143"/>
      <c r="L79" s="143"/>
      <c r="M79" s="143"/>
      <c r="N79" s="143"/>
      <c r="O79" s="118"/>
    </row>
    <row r="80" spans="2:15">
      <c r="C80" s="15"/>
      <c r="D80" s="15"/>
      <c r="E80" s="15"/>
      <c r="F80" s="143"/>
      <c r="G80" s="143"/>
      <c r="H80" s="143"/>
      <c r="I80" s="143"/>
      <c r="J80" s="143"/>
      <c r="K80" s="143"/>
      <c r="L80" s="143"/>
      <c r="M80" s="143"/>
      <c r="N80" s="143"/>
      <c r="O80" s="118"/>
    </row>
    <row r="81" spans="2:15">
      <c r="C81" s="15"/>
      <c r="D81" s="15"/>
      <c r="E81" s="15"/>
      <c r="F81" s="143"/>
      <c r="G81" s="143"/>
      <c r="H81" s="143"/>
      <c r="I81" s="143"/>
      <c r="J81" s="143"/>
      <c r="K81" s="143"/>
      <c r="L81" s="143"/>
      <c r="M81" s="143"/>
      <c r="N81" s="143"/>
      <c r="O81" s="118"/>
    </row>
    <row r="82" spans="2:15">
      <c r="C82" s="15"/>
      <c r="D82" s="15"/>
      <c r="E82" s="15"/>
      <c r="F82" s="143"/>
      <c r="G82" s="143"/>
      <c r="H82" s="143"/>
      <c r="I82" s="143"/>
      <c r="J82" s="143"/>
      <c r="K82" s="143"/>
      <c r="L82" s="143"/>
      <c r="M82" s="143"/>
      <c r="N82" s="143"/>
      <c r="O82" s="118"/>
    </row>
    <row r="83" spans="2:15">
      <c r="C83" s="15"/>
      <c r="D83" s="15"/>
      <c r="E83" s="15"/>
      <c r="F83" s="143"/>
      <c r="G83" s="143"/>
      <c r="H83" s="143"/>
      <c r="I83" s="143"/>
      <c r="J83" s="143"/>
      <c r="K83" s="143"/>
      <c r="L83" s="143"/>
      <c r="M83" s="143"/>
      <c r="N83" s="143"/>
      <c r="O83" s="118"/>
    </row>
    <row r="84" spans="2:15">
      <c r="C84" s="15"/>
      <c r="D84" s="15"/>
      <c r="E84" s="15"/>
      <c r="F84" s="143"/>
      <c r="G84" s="143"/>
      <c r="H84" s="143"/>
      <c r="I84" s="143"/>
      <c r="J84" s="143"/>
      <c r="K84" s="143"/>
      <c r="L84" s="143"/>
      <c r="M84" s="143"/>
      <c r="N84" s="143"/>
      <c r="O84" s="118"/>
    </row>
    <row r="85" spans="2:15">
      <c r="C85" s="15"/>
      <c r="D85" s="15"/>
      <c r="E85" s="15"/>
      <c r="F85" s="143"/>
      <c r="G85" s="143"/>
      <c r="H85" s="143"/>
      <c r="I85" s="143"/>
      <c r="J85" s="143"/>
      <c r="K85" s="143"/>
      <c r="L85" s="143"/>
      <c r="M85" s="143"/>
      <c r="N85" s="143"/>
      <c r="O85" s="118"/>
    </row>
    <row r="86" spans="2:15">
      <c r="C86" s="15"/>
      <c r="D86" s="15"/>
      <c r="E86" s="15"/>
      <c r="F86" s="143"/>
      <c r="G86" s="143"/>
      <c r="H86" s="143"/>
      <c r="I86" s="143"/>
      <c r="J86" s="143"/>
      <c r="K86" s="143"/>
      <c r="L86" s="143"/>
      <c r="M86" s="143"/>
      <c r="N86" s="143"/>
      <c r="O86" s="118"/>
    </row>
    <row r="87" spans="2:15">
      <c r="C87" s="15"/>
      <c r="D87" s="15"/>
      <c r="E87" s="15"/>
      <c r="F87" s="143"/>
      <c r="G87" s="143"/>
      <c r="H87" s="143"/>
      <c r="I87" s="143"/>
      <c r="J87" s="143"/>
      <c r="K87" s="143"/>
      <c r="L87" s="143"/>
      <c r="M87" s="143"/>
      <c r="N87" s="143"/>
      <c r="O87" s="118"/>
    </row>
    <row r="88" spans="2:15">
      <c r="C88" s="15"/>
      <c r="D88" s="15"/>
      <c r="E88" s="15"/>
      <c r="F88" s="143"/>
      <c r="G88" s="143"/>
      <c r="H88" s="143"/>
      <c r="I88" s="143"/>
      <c r="J88" s="143"/>
      <c r="K88" s="143"/>
      <c r="L88" s="143"/>
      <c r="M88" s="143"/>
      <c r="N88" s="143"/>
      <c r="O88" s="118"/>
    </row>
    <row r="89" spans="2:15">
      <c r="C89" s="15"/>
      <c r="D89" s="15"/>
      <c r="E89" s="15"/>
      <c r="F89" s="143"/>
      <c r="G89" s="143"/>
      <c r="H89" s="143"/>
      <c r="I89" s="143"/>
      <c r="J89" s="143"/>
      <c r="K89" s="143"/>
      <c r="L89" s="143"/>
      <c r="M89" s="143"/>
      <c r="N89" s="143"/>
    </row>
    <row r="90" spans="2:15">
      <c r="C90" s="15"/>
      <c r="D90" s="15"/>
      <c r="E90" s="15"/>
      <c r="F90" s="15"/>
      <c r="J90" s="16"/>
      <c r="K90" s="15"/>
      <c r="L90" s="16"/>
      <c r="M90" s="15"/>
    </row>
    <row r="91" spans="2:15">
      <c r="B91" t="s">
        <v>118</v>
      </c>
      <c r="C91" s="15"/>
      <c r="D91" s="15"/>
      <c r="E91" s="15"/>
      <c r="F91" s="15"/>
      <c r="J91" s="16"/>
      <c r="K91" s="15"/>
      <c r="L91" s="16"/>
      <c r="M91" s="15"/>
    </row>
    <row r="92" spans="2:15">
      <c r="B92" s="139" t="s">
        <v>116</v>
      </c>
      <c r="C92" s="15"/>
      <c r="D92" s="15"/>
      <c r="E92" s="15"/>
      <c r="F92" s="15"/>
      <c r="J92" s="16"/>
      <c r="K92" s="15"/>
      <c r="L92" s="16"/>
      <c r="M92" s="15"/>
    </row>
    <row r="93" spans="2:15">
      <c r="C93" s="15"/>
      <c r="D93" s="15"/>
      <c r="E93" s="15"/>
      <c r="F93" s="15"/>
      <c r="J93" s="16"/>
      <c r="K93" s="15"/>
      <c r="L93" s="16"/>
      <c r="M93" s="15"/>
    </row>
    <row r="94" spans="2:15">
      <c r="C94" s="15"/>
      <c r="D94" s="15"/>
      <c r="E94" s="15"/>
      <c r="F94" s="15"/>
      <c r="J94" s="16"/>
      <c r="K94" s="15"/>
      <c r="L94" s="16"/>
      <c r="M94" s="15"/>
    </row>
    <row r="95" spans="2:15">
      <c r="C95" s="15"/>
      <c r="D95" s="15"/>
      <c r="E95" s="15"/>
      <c r="F95" s="15"/>
      <c r="J95" s="16"/>
      <c r="K95" s="15"/>
      <c r="L95" s="16"/>
      <c r="M95" s="15"/>
    </row>
    <row r="96" spans="2:15">
      <c r="C96" s="15"/>
      <c r="D96" s="15"/>
      <c r="E96" s="15"/>
      <c r="F96" s="15"/>
      <c r="J96" s="16"/>
      <c r="K96" s="15"/>
      <c r="L96" s="16"/>
      <c r="M96" s="15"/>
    </row>
    <row r="97" spans="2:13">
      <c r="C97" s="15"/>
      <c r="D97" s="15"/>
      <c r="E97" s="15"/>
      <c r="F97" s="15"/>
      <c r="J97" s="16"/>
      <c r="K97" s="15"/>
      <c r="L97" s="16"/>
      <c r="M97" s="15"/>
    </row>
    <row r="98" spans="2:13">
      <c r="C98" s="15"/>
      <c r="D98" s="15"/>
      <c r="E98" s="15"/>
      <c r="F98" s="15"/>
      <c r="J98" s="16"/>
      <c r="K98" s="15"/>
      <c r="L98" s="16"/>
      <c r="M98" s="15"/>
    </row>
    <row r="100" spans="2:13">
      <c r="B100" s="111"/>
    </row>
    <row r="101" spans="2:13">
      <c r="B101" s="111"/>
    </row>
    <row r="102" spans="2:13">
      <c r="B102" s="111"/>
    </row>
    <row r="105" spans="2:13">
      <c r="B105" s="111"/>
    </row>
    <row r="106" spans="2:13">
      <c r="B106" s="111"/>
    </row>
    <row r="107" spans="2:13">
      <c r="B107" s="111"/>
    </row>
    <row r="113" spans="2:2">
      <c r="B113" s="111"/>
    </row>
    <row r="114" spans="2:2">
      <c r="B114" s="111"/>
    </row>
    <row r="115" spans="2:2">
      <c r="B115" s="111"/>
    </row>
    <row r="118" spans="2:2">
      <c r="B118" s="111"/>
    </row>
    <row r="119" spans="2:2">
      <c r="B119" s="111"/>
    </row>
    <row r="120" spans="2:2">
      <c r="B120" s="111"/>
    </row>
  </sheetData>
  <sheetProtection algorithmName="SHA-512" hashValue="hvh+GSLbAyJ+noUfhRT0ZNOweUMEp95SfrTtERqxTvmCRghz5gPzsXMMULvoX7amroaYM6G8DNfCyPNKABgZkg==" saltValue="g2ztnTdmTFCEPumGrzFWjg==" spinCount="100000" sheet="1" objects="1" scenarios="1"/>
  <mergeCells count="14">
    <mergeCell ref="F75:N89"/>
    <mergeCell ref="I62:X62"/>
    <mergeCell ref="B41:N47"/>
    <mergeCell ref="A39:P39"/>
    <mergeCell ref="A1:O1"/>
    <mergeCell ref="A24:N24"/>
    <mergeCell ref="A28:N28"/>
    <mergeCell ref="A16:N22"/>
    <mergeCell ref="D49:E49"/>
    <mergeCell ref="A51:A55"/>
    <mergeCell ref="A56:A60"/>
    <mergeCell ref="F49:H49"/>
    <mergeCell ref="A62:H62"/>
    <mergeCell ref="A2:N14"/>
  </mergeCells>
  <phoneticPr fontId="33" type="noConversion"/>
  <conditionalFormatting sqref="B71">
    <cfRule type="cellIs" dxfId="62" priority="7" operator="equal">
      <formula>"-"</formula>
    </cfRule>
    <cfRule type="cellIs" dxfId="61" priority="8" operator="equal">
      <formula>0</formula>
    </cfRule>
  </conditionalFormatting>
  <conditionalFormatting sqref="C26 C31:D32 B55">
    <cfRule type="cellIs" dxfId="60" priority="19" operator="equal">
      <formula>0</formula>
    </cfRule>
    <cfRule type="cellIs" dxfId="59" priority="22" operator="equal">
      <formula>0</formula>
    </cfRule>
  </conditionalFormatting>
  <conditionalFormatting sqref="C37">
    <cfRule type="cellIs" dxfId="58" priority="11" operator="equal">
      <formula>"-"</formula>
    </cfRule>
    <cfRule type="cellIs" dxfId="57" priority="12" operator="equal">
      <formula>0</formula>
    </cfRule>
  </conditionalFormatting>
  <conditionalFormatting sqref="C67:C71">
    <cfRule type="cellIs" dxfId="56" priority="5" operator="equal">
      <formula>"yes"</formula>
    </cfRule>
    <cfRule type="cellIs" dxfId="55" priority="6" operator="equal">
      <formula>"yes"</formula>
    </cfRule>
    <cfRule type="cellIs" dxfId="54" priority="9" operator="equal">
      <formula>"-"</formula>
    </cfRule>
    <cfRule type="cellIs" dxfId="53" priority="10" operator="equal">
      <formula>0</formula>
    </cfRule>
  </conditionalFormatting>
  <conditionalFormatting sqref="C31:D32 C26 B55">
    <cfRule type="colorScale" priority="20">
      <colorScale>
        <cfvo type="num" val="0"/>
        <cfvo type="formula" val="&quot;&gt;0&quot;"/>
        <color theme="7"/>
        <color theme="9" tint="0.79998168889431442"/>
      </colorScale>
    </cfRule>
    <cfRule type="colorScale" priority="21">
      <colorScale>
        <cfvo type="num" val="0"/>
        <cfvo type="num" val="&quot;&gt;0&quot;"/>
        <color theme="7"/>
        <color theme="9" tint="0.79998168889431442"/>
      </colorScale>
    </cfRule>
  </conditionalFormatting>
  <conditionalFormatting sqref="C33:D33">
    <cfRule type="cellIs" dxfId="52" priority="3" operator="lessThan">
      <formula>10</formula>
    </cfRule>
  </conditionalFormatting>
  <conditionalFormatting sqref="C33:D35">
    <cfRule type="cellIs" dxfId="51" priority="13" operator="equal">
      <formula>"-"</formula>
    </cfRule>
    <cfRule type="cellIs" dxfId="50" priority="14" operator="equal">
      <formula>0</formula>
    </cfRule>
  </conditionalFormatting>
  <conditionalFormatting sqref="D51:H54 C55:H55">
    <cfRule type="cellIs" dxfId="49" priority="26" operator="equal">
      <formula>"-"</formula>
    </cfRule>
    <cfRule type="cellIs" dxfId="48" priority="27" operator="equal">
      <formula>0</formula>
    </cfRule>
  </conditionalFormatting>
  <conditionalFormatting sqref="D56:H59 C60:H60">
    <cfRule type="cellIs" dxfId="47" priority="24" operator="equal">
      <formula>"-"</formula>
    </cfRule>
    <cfRule type="cellIs" dxfId="46" priority="25" operator="equal">
      <formula>0</formula>
    </cfRule>
  </conditionalFormatting>
  <conditionalFormatting sqref="E30">
    <cfRule type="cellIs" dxfId="45" priority="1" operator="lessThan">
      <formula>10</formula>
    </cfRule>
  </conditionalFormatting>
  <conditionalFormatting sqref="E33">
    <cfRule type="cellIs" dxfId="44" priority="23" operator="lessThan">
      <formula>10</formula>
    </cfRule>
  </conditionalFormatting>
  <hyperlinks>
    <hyperlink ref="B92" r:id="rId1" xr:uid="{CD368567-9953-4E4F-8E46-1905EE25CA52}"/>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66EB1-4942-4A4E-BFF9-C312923C47DA}">
  <dimension ref="A1:R108"/>
  <sheetViews>
    <sheetView showGridLines="0" topLeftCell="A95" zoomScaleNormal="100" workbookViewId="0">
      <selection activeCell="N23" sqref="N23"/>
    </sheetView>
  </sheetViews>
  <sheetFormatPr defaultColWidth="8.5703125" defaultRowHeight="15"/>
  <cols>
    <col min="1" max="1" width="8.5703125" style="5"/>
    <col min="2" max="2" width="10.42578125" style="5" customWidth="1"/>
    <col min="3" max="3" width="9.85546875" style="5" customWidth="1"/>
    <col min="4" max="7" width="8.5703125" style="5"/>
    <col min="8" max="8" width="9.85546875" style="5" customWidth="1"/>
    <col min="9" max="16384" width="8.5703125" style="5"/>
  </cols>
  <sheetData>
    <row r="1" spans="1:15">
      <c r="A1" s="129" t="s">
        <v>115</v>
      </c>
    </row>
    <row r="3" spans="1:15">
      <c r="A3" s="5" t="s">
        <v>119</v>
      </c>
    </row>
    <row r="4" spans="1:15">
      <c r="A4" s="5" t="str">
        <f>"However, the λ (expected number of particles in the volume you sampled) for this reach of the river is actually "&amp;J29&amp;" particles/L. "</f>
        <v xml:space="preserve">However, the λ (expected number of particles in the volume you sampled) for this reach of the river is actually 8.1 particles/L. </v>
      </c>
    </row>
    <row r="5" spans="1:15">
      <c r="A5" s="5" t="s">
        <v>120</v>
      </c>
    </row>
    <row r="6" spans="1:15">
      <c r="A6" s="5" t="s">
        <v>121</v>
      </c>
    </row>
    <row r="7" spans="1:15" ht="14.45" customHeight="1">
      <c r="A7" s="126" t="s">
        <v>103</v>
      </c>
      <c r="B7" s="118"/>
      <c r="C7" s="118"/>
      <c r="D7" s="118"/>
      <c r="E7" s="118"/>
      <c r="F7" s="118"/>
      <c r="G7" s="118"/>
      <c r="H7" s="118"/>
      <c r="I7" s="118"/>
      <c r="J7" s="118"/>
      <c r="K7" s="118"/>
      <c r="L7" s="118"/>
      <c r="M7" s="118"/>
      <c r="N7" s="118"/>
      <c r="O7" s="118"/>
    </row>
    <row r="8" spans="1:15" ht="14.45" customHeight="1">
      <c r="A8" s="126"/>
      <c r="B8" s="118"/>
      <c r="C8" s="118"/>
      <c r="D8" s="118"/>
      <c r="E8" s="118"/>
      <c r="F8" s="118"/>
      <c r="G8" s="118"/>
      <c r="H8" s="118"/>
      <c r="I8" s="118"/>
      <c r="J8" s="118"/>
      <c r="K8" s="118"/>
      <c r="L8" s="118"/>
      <c r="M8" s="118"/>
      <c r="N8" s="118"/>
      <c r="O8" s="118"/>
    </row>
    <row r="9" spans="1:15">
      <c r="A9" s="126" t="s">
        <v>123</v>
      </c>
      <c r="B9" s="118"/>
      <c r="C9" s="118"/>
      <c r="D9" s="118"/>
      <c r="E9" s="118"/>
      <c r="F9" s="118"/>
      <c r="G9" s="118"/>
      <c r="H9" s="118"/>
      <c r="I9" s="118"/>
      <c r="J9" s="118"/>
      <c r="K9" s="118"/>
      <c r="L9" s="118"/>
      <c r="M9" s="118"/>
      <c r="N9" s="118"/>
      <c r="O9" s="118"/>
    </row>
    <row r="10" spans="1:15">
      <c r="A10" s="126" t="s">
        <v>102</v>
      </c>
      <c r="B10" s="118"/>
      <c r="C10" s="118"/>
      <c r="D10" s="118"/>
      <c r="E10" s="118"/>
      <c r="F10" s="118"/>
      <c r="G10" s="118"/>
      <c r="H10" s="118"/>
      <c r="I10" s="118"/>
      <c r="J10" s="118"/>
      <c r="K10" s="118"/>
      <c r="L10" s="118"/>
      <c r="M10" s="118"/>
      <c r="N10" s="118"/>
      <c r="O10" s="118"/>
    </row>
    <row r="11" spans="1:15">
      <c r="A11" s="126" t="s">
        <v>122</v>
      </c>
      <c r="B11" s="118"/>
      <c r="C11" s="118"/>
      <c r="D11" s="118"/>
      <c r="E11" s="118"/>
      <c r="F11" s="118"/>
      <c r="G11" s="118"/>
      <c r="H11" s="118"/>
      <c r="I11" s="118"/>
      <c r="J11" s="118"/>
      <c r="K11" s="118"/>
      <c r="L11" s="118"/>
      <c r="M11" s="118"/>
      <c r="N11" s="118"/>
      <c r="O11" s="118"/>
    </row>
    <row r="12" spans="1:15">
      <c r="A12" s="126"/>
      <c r="B12" s="118"/>
      <c r="C12" s="118"/>
      <c r="D12" s="118"/>
      <c r="E12" s="118"/>
      <c r="F12" s="118"/>
      <c r="G12" s="118"/>
      <c r="H12" s="118"/>
      <c r="I12" s="118"/>
      <c r="J12" s="118"/>
      <c r="K12" s="118"/>
      <c r="L12" s="118"/>
      <c r="M12" s="118"/>
      <c r="N12" s="118"/>
      <c r="O12" s="118"/>
    </row>
    <row r="13" spans="1:15">
      <c r="A13" s="118"/>
      <c r="B13" s="127" t="s">
        <v>97</v>
      </c>
      <c r="C13" s="118"/>
      <c r="D13" s="118"/>
      <c r="E13" s="118"/>
      <c r="F13" s="118"/>
      <c r="G13" s="118"/>
      <c r="H13" s="127" t="s">
        <v>98</v>
      </c>
      <c r="I13" s="118"/>
      <c r="J13" s="118"/>
      <c r="K13" s="118"/>
      <c r="L13" s="118"/>
      <c r="M13" s="118"/>
      <c r="N13" s="118"/>
      <c r="O13" s="118"/>
    </row>
    <row r="29" spans="1:10">
      <c r="I29" s="128" t="s">
        <v>101</v>
      </c>
      <c r="J29" s="4">
        <v>8.1</v>
      </c>
    </row>
    <row r="30" spans="1:10">
      <c r="I30" s="128"/>
    </row>
    <row r="31" spans="1:10">
      <c r="A31" s="5" t="s">
        <v>124</v>
      </c>
      <c r="I31" s="128"/>
    </row>
    <row r="32" spans="1:10">
      <c r="A32" s="5" t="s">
        <v>125</v>
      </c>
      <c r="I32" s="128"/>
    </row>
    <row r="33" spans="2:9">
      <c r="I33" s="128"/>
    </row>
    <row r="34" spans="2:9">
      <c r="I34" s="128"/>
    </row>
    <row r="35" spans="2:9">
      <c r="B35" s="129" t="s">
        <v>99</v>
      </c>
      <c r="H35" s="129" t="s">
        <v>100</v>
      </c>
      <c r="I35" s="128"/>
    </row>
    <row r="52" spans="1:18">
      <c r="I52" s="128" t="s">
        <v>101</v>
      </c>
      <c r="J52" s="4">
        <v>3</v>
      </c>
    </row>
    <row r="54" spans="1:18">
      <c r="A54" s="5" t="s">
        <v>128</v>
      </c>
      <c r="I54" s="128"/>
    </row>
    <row r="55" spans="1:18">
      <c r="I55" s="128"/>
    </row>
    <row r="56" spans="1:18">
      <c r="A56" s="5" t="s">
        <v>126</v>
      </c>
      <c r="I56" s="128"/>
    </row>
    <row r="57" spans="1:18">
      <c r="A57" s="143" t="s">
        <v>129</v>
      </c>
      <c r="B57" s="143"/>
      <c r="C57" s="143"/>
      <c r="D57" s="143"/>
      <c r="E57" s="143"/>
      <c r="F57" s="143"/>
      <c r="G57" s="143"/>
      <c r="H57" s="143"/>
      <c r="I57" s="143"/>
      <c r="J57" s="143"/>
      <c r="K57" s="143"/>
      <c r="L57" s="143"/>
      <c r="M57" s="143"/>
      <c r="N57" s="143"/>
      <c r="O57" s="143"/>
      <c r="P57" s="143"/>
      <c r="Q57" s="143"/>
      <c r="R57" s="143"/>
    </row>
    <row r="58" spans="1:18">
      <c r="A58" s="143"/>
      <c r="B58" s="143"/>
      <c r="C58" s="143"/>
      <c r="D58" s="143"/>
      <c r="E58" s="143"/>
      <c r="F58" s="143"/>
      <c r="G58" s="143"/>
      <c r="H58" s="143"/>
      <c r="I58" s="143"/>
      <c r="J58" s="143"/>
      <c r="K58" s="143"/>
      <c r="L58" s="143"/>
      <c r="M58" s="143"/>
      <c r="N58" s="143"/>
      <c r="O58" s="143"/>
      <c r="P58" s="143"/>
      <c r="Q58" s="143"/>
      <c r="R58" s="143"/>
    </row>
    <row r="60" spans="1:18" ht="14.1" customHeight="1">
      <c r="A60" s="143" t="s">
        <v>131</v>
      </c>
      <c r="B60" s="143"/>
      <c r="C60" s="143"/>
      <c r="D60" s="143"/>
      <c r="E60" s="143"/>
      <c r="F60" s="143"/>
      <c r="G60" s="143"/>
      <c r="H60" s="143"/>
      <c r="I60" s="143"/>
      <c r="J60" s="143"/>
      <c r="K60" s="143"/>
      <c r="L60" s="143"/>
      <c r="M60" s="143"/>
      <c r="N60" s="143"/>
      <c r="O60" s="143"/>
      <c r="P60" s="143"/>
      <c r="Q60" s="143"/>
      <c r="R60" s="143"/>
    </row>
    <row r="61" spans="1:18">
      <c r="A61" s="143"/>
      <c r="B61" s="143"/>
      <c r="C61" s="143"/>
      <c r="D61" s="143"/>
      <c r="E61" s="143"/>
      <c r="F61" s="143"/>
      <c r="G61" s="143"/>
      <c r="H61" s="143"/>
      <c r="I61" s="143"/>
      <c r="J61" s="143"/>
      <c r="K61" s="143"/>
      <c r="L61" s="143"/>
      <c r="M61" s="143"/>
      <c r="N61" s="143"/>
      <c r="O61" s="143"/>
      <c r="P61" s="143"/>
      <c r="Q61" s="143"/>
      <c r="R61" s="143"/>
    </row>
    <row r="62" spans="1:18">
      <c r="A62" s="143"/>
      <c r="B62" s="143"/>
      <c r="C62" s="143"/>
      <c r="D62" s="143"/>
      <c r="E62" s="143"/>
      <c r="F62" s="143"/>
      <c r="G62" s="143"/>
      <c r="H62" s="143"/>
      <c r="I62" s="143"/>
      <c r="J62" s="143"/>
      <c r="K62" s="143"/>
      <c r="L62" s="143"/>
      <c r="M62" s="143"/>
      <c r="N62" s="143"/>
      <c r="O62" s="143"/>
      <c r="P62" s="143"/>
      <c r="Q62" s="143"/>
      <c r="R62" s="143"/>
    </row>
    <row r="63" spans="1:18">
      <c r="A63" s="2"/>
      <c r="B63" s="2"/>
      <c r="C63" s="2"/>
      <c r="D63" s="2"/>
      <c r="E63" s="2"/>
      <c r="F63" s="2"/>
      <c r="G63" s="2"/>
      <c r="H63" s="2"/>
      <c r="I63" s="2"/>
      <c r="J63" s="2"/>
      <c r="K63" s="2"/>
      <c r="L63" s="2"/>
      <c r="M63" s="2"/>
      <c r="N63" s="2"/>
      <c r="O63" s="2"/>
      <c r="P63" s="2"/>
      <c r="Q63" s="2"/>
      <c r="R63" s="2"/>
    </row>
    <row r="64" spans="1:18">
      <c r="A64" s="5" t="s">
        <v>130</v>
      </c>
    </row>
    <row r="66" spans="2:2">
      <c r="B66" t="s">
        <v>117</v>
      </c>
    </row>
    <row r="67" spans="2:2">
      <c r="B67" s="139" t="s">
        <v>116</v>
      </c>
    </row>
    <row r="85" spans="1:18">
      <c r="A85" s="5" t="s">
        <v>107</v>
      </c>
    </row>
    <row r="86" spans="1:18">
      <c r="A86" s="143" t="s">
        <v>110</v>
      </c>
      <c r="B86" s="143"/>
      <c r="C86" s="143"/>
      <c r="D86" s="143"/>
      <c r="E86" s="143"/>
      <c r="F86" s="143"/>
      <c r="G86" s="143"/>
      <c r="H86" s="143"/>
      <c r="I86" s="143"/>
      <c r="J86" s="143"/>
      <c r="K86" s="143"/>
      <c r="L86" s="143"/>
      <c r="M86" s="143"/>
      <c r="N86" s="143"/>
      <c r="O86" s="143"/>
      <c r="P86" s="143"/>
      <c r="Q86" s="143"/>
      <c r="R86" s="143"/>
    </row>
    <row r="87" spans="1:18">
      <c r="A87" s="143"/>
      <c r="B87" s="143"/>
      <c r="C87" s="143"/>
      <c r="D87" s="143"/>
      <c r="E87" s="143"/>
      <c r="F87" s="143"/>
      <c r="G87" s="143"/>
      <c r="H87" s="143"/>
      <c r="I87" s="143"/>
      <c r="J87" s="143"/>
      <c r="K87" s="143"/>
      <c r="L87" s="143"/>
      <c r="M87" s="143"/>
      <c r="N87" s="143"/>
      <c r="O87" s="143"/>
      <c r="P87" s="143"/>
      <c r="Q87" s="143"/>
      <c r="R87" s="143"/>
    </row>
    <row r="88" spans="1:18">
      <c r="A88" s="2"/>
      <c r="B88" s="2"/>
      <c r="C88" s="2"/>
      <c r="D88" s="2"/>
      <c r="E88" s="2"/>
      <c r="F88" s="2"/>
      <c r="G88" s="2"/>
      <c r="H88" s="2"/>
      <c r="I88" s="2"/>
      <c r="J88" s="2"/>
      <c r="K88" s="2"/>
      <c r="L88" s="2"/>
      <c r="M88" s="2"/>
      <c r="N88" s="2"/>
      <c r="O88" s="2"/>
      <c r="P88" s="2"/>
      <c r="Q88" s="2"/>
      <c r="R88" s="2"/>
    </row>
    <row r="89" spans="1:18" ht="25.5">
      <c r="B89" s="130" t="s">
        <v>3</v>
      </c>
      <c r="C89" s="130" t="s">
        <v>16</v>
      </c>
      <c r="D89" s="146" t="s">
        <v>104</v>
      </c>
      <c r="E89" s="147"/>
      <c r="F89" s="149" t="s">
        <v>105</v>
      </c>
      <c r="G89" s="149"/>
      <c r="H89" s="149"/>
    </row>
    <row r="90" spans="1:18" ht="49.5" customHeight="1">
      <c r="B90" s="131" t="s">
        <v>19</v>
      </c>
      <c r="C90" s="132" t="s">
        <v>106</v>
      </c>
      <c r="D90" s="130" t="s">
        <v>21</v>
      </c>
      <c r="E90" s="130" t="s">
        <v>22</v>
      </c>
      <c r="F90" s="130" t="s">
        <v>28</v>
      </c>
      <c r="G90" s="130" t="s">
        <v>29</v>
      </c>
      <c r="H90" s="130" t="s">
        <v>23</v>
      </c>
      <c r="I90" s="69"/>
    </row>
    <row r="91" spans="1:18">
      <c r="B91" s="131">
        <v>0.1</v>
      </c>
      <c r="C91" s="133">
        <v>0.9</v>
      </c>
      <c r="D91" s="140">
        <v>34.563015212757762</v>
      </c>
      <c r="E91" s="140">
        <v>57.694894854133423</v>
      </c>
      <c r="F91" s="140">
        <v>6.9126030425515523</v>
      </c>
      <c r="G91" s="140">
        <v>11.538978970826685</v>
      </c>
      <c r="H91" s="140">
        <v>4.6263759282751327</v>
      </c>
    </row>
    <row r="92" spans="1:18">
      <c r="B92" s="131">
        <v>0.05</v>
      </c>
      <c r="C92" s="133">
        <v>0.95</v>
      </c>
      <c r="D92" s="140">
        <v>32.823308788234463</v>
      </c>
      <c r="E92" s="140">
        <v>60.213540496958814</v>
      </c>
      <c r="F92" s="140">
        <v>6.5646617576468929</v>
      </c>
      <c r="G92" s="140">
        <v>12.042708099391763</v>
      </c>
      <c r="H92" s="140">
        <v>5.4780463417448706</v>
      </c>
    </row>
    <row r="93" spans="1:18">
      <c r="B93" s="131">
        <v>0.01</v>
      </c>
      <c r="C93" s="133">
        <v>0.99</v>
      </c>
      <c r="D93" s="140">
        <v>29.598152087840301</v>
      </c>
      <c r="E93" s="140">
        <v>65.340536671538132</v>
      </c>
      <c r="F93" s="140">
        <v>5.9196304175680599</v>
      </c>
      <c r="G93" s="140">
        <v>13.068107334307626</v>
      </c>
      <c r="H93" s="140">
        <v>7.1484769167395665</v>
      </c>
    </row>
    <row r="94" spans="1:18">
      <c r="B94" s="131">
        <v>1E-3</v>
      </c>
      <c r="C94" s="134">
        <v>0.999</v>
      </c>
      <c r="D94" s="140">
        <v>26.137889096163182</v>
      </c>
      <c r="E94" s="140">
        <v>71.634701004157833</v>
      </c>
      <c r="F94" s="140">
        <v>5.2275778192326365</v>
      </c>
      <c r="G94" s="140">
        <v>14.326940200831567</v>
      </c>
      <c r="H94" s="140">
        <v>9.0993623815989295</v>
      </c>
    </row>
    <row r="96" spans="1:18" ht="14.1" customHeight="1">
      <c r="A96" s="143" t="s">
        <v>127</v>
      </c>
      <c r="B96" s="143"/>
      <c r="C96" s="143"/>
      <c r="D96" s="143"/>
      <c r="E96" s="143"/>
      <c r="F96" s="143"/>
      <c r="G96" s="143"/>
      <c r="H96" s="143"/>
      <c r="I96" s="143"/>
      <c r="J96" s="143"/>
      <c r="K96" s="143"/>
      <c r="L96" s="143"/>
      <c r="M96" s="143"/>
      <c r="N96" s="143"/>
      <c r="O96" s="143"/>
      <c r="P96" s="143"/>
      <c r="Q96" s="143"/>
      <c r="R96" s="143"/>
    </row>
    <row r="97" spans="1:18">
      <c r="A97" s="143"/>
      <c r="B97" s="143"/>
      <c r="C97" s="143"/>
      <c r="D97" s="143"/>
      <c r="E97" s="143"/>
      <c r="F97" s="143"/>
      <c r="G97" s="143"/>
      <c r="H97" s="143"/>
      <c r="I97" s="143"/>
      <c r="J97" s="143"/>
      <c r="K97" s="143"/>
      <c r="L97" s="143"/>
      <c r="M97" s="143"/>
      <c r="N97" s="143"/>
      <c r="O97" s="143"/>
      <c r="P97" s="143"/>
      <c r="Q97" s="143"/>
      <c r="R97" s="143"/>
    </row>
    <row r="98" spans="1:18">
      <c r="A98" s="143"/>
      <c r="B98" s="143"/>
      <c r="C98" s="143"/>
      <c r="D98" s="143"/>
      <c r="E98" s="143"/>
      <c r="F98" s="143"/>
      <c r="G98" s="143"/>
      <c r="H98" s="143"/>
      <c r="I98" s="143"/>
      <c r="J98" s="143"/>
      <c r="K98" s="143"/>
      <c r="L98" s="143"/>
      <c r="M98" s="143"/>
      <c r="N98" s="143"/>
      <c r="O98" s="143"/>
      <c r="P98" s="143"/>
      <c r="Q98" s="143"/>
      <c r="R98" s="143"/>
    </row>
    <row r="99" spans="1:18">
      <c r="A99" s="143"/>
      <c r="B99" s="143"/>
      <c r="C99" s="143"/>
      <c r="D99" s="143"/>
      <c r="E99" s="143"/>
      <c r="F99" s="143"/>
      <c r="G99" s="143"/>
      <c r="H99" s="143"/>
      <c r="I99" s="143"/>
      <c r="J99" s="143"/>
      <c r="K99" s="143"/>
      <c r="L99" s="143"/>
      <c r="M99" s="143"/>
      <c r="N99" s="143"/>
      <c r="O99" s="143"/>
      <c r="P99" s="143"/>
      <c r="Q99" s="143"/>
      <c r="R99" s="143"/>
    </row>
    <row r="100" spans="1:18" ht="19.7" customHeight="1">
      <c r="A100" s="143"/>
      <c r="B100" s="143"/>
      <c r="C100" s="143"/>
      <c r="D100" s="143"/>
      <c r="E100" s="143"/>
      <c r="F100" s="143"/>
      <c r="G100" s="143"/>
      <c r="H100" s="143"/>
      <c r="I100" s="143"/>
      <c r="J100" s="143"/>
      <c r="K100" s="143"/>
      <c r="L100" s="143"/>
      <c r="M100" s="143"/>
      <c r="N100" s="143"/>
      <c r="O100" s="143"/>
      <c r="P100" s="143"/>
      <c r="Q100" s="143"/>
      <c r="R100" s="143"/>
    </row>
    <row r="101" spans="1:18">
      <c r="B101" s="151" t="s">
        <v>111</v>
      </c>
      <c r="C101" s="151"/>
      <c r="D101" s="151"/>
      <c r="E101" s="121">
        <v>9</v>
      </c>
    </row>
    <row r="102" spans="1:18" ht="30.6" customHeight="1">
      <c r="B102" s="152" t="s">
        <v>95</v>
      </c>
      <c r="C102" s="152"/>
      <c r="D102" s="152"/>
      <c r="E102" s="121">
        <v>50</v>
      </c>
    </row>
    <row r="104" spans="1:18" ht="42" customHeight="1">
      <c r="B104" s="130" t="s">
        <v>3</v>
      </c>
      <c r="C104" s="153" t="s">
        <v>112</v>
      </c>
      <c r="D104" s="153"/>
      <c r="E104" s="156" t="s">
        <v>113</v>
      </c>
      <c r="F104" s="156"/>
      <c r="G104" s="156" t="s">
        <v>114</v>
      </c>
      <c r="H104" s="156"/>
    </row>
    <row r="105" spans="1:18">
      <c r="B105" s="17">
        <v>0.1</v>
      </c>
      <c r="C105" s="154">
        <v>0.9</v>
      </c>
      <c r="D105" s="154"/>
      <c r="E105" s="157">
        <v>59.249001905531053</v>
      </c>
      <c r="F105" s="157"/>
      <c r="G105" s="155">
        <v>6.5832224339478946</v>
      </c>
      <c r="H105" s="155"/>
    </row>
    <row r="106" spans="1:18">
      <c r="B106" s="17">
        <v>0.05</v>
      </c>
      <c r="C106" s="154">
        <v>0.95</v>
      </c>
      <c r="D106" s="154"/>
      <c r="E106" s="157">
        <v>62.171056702002041</v>
      </c>
      <c r="F106" s="157"/>
      <c r="G106" s="155">
        <v>6.907895189111338</v>
      </c>
      <c r="H106" s="155"/>
    </row>
    <row r="107" spans="1:18">
      <c r="B107" s="138">
        <v>0.01</v>
      </c>
      <c r="C107" s="160">
        <v>0.99</v>
      </c>
      <c r="D107" s="160"/>
      <c r="E107" s="158">
        <v>67.903361585513395</v>
      </c>
      <c r="F107" s="158"/>
      <c r="G107" s="159">
        <v>7.544817953945933</v>
      </c>
      <c r="H107" s="159"/>
    </row>
    <row r="108" spans="1:18">
      <c r="B108" s="17">
        <v>1E-3</v>
      </c>
      <c r="C108" s="154">
        <v>0.999</v>
      </c>
      <c r="D108" s="154"/>
      <c r="E108" s="157">
        <v>74.724626389519344</v>
      </c>
      <c r="F108" s="157"/>
      <c r="G108" s="155">
        <v>8.3027362655021495</v>
      </c>
      <c r="H108" s="155"/>
    </row>
  </sheetData>
  <sheetProtection algorithmName="SHA-512" hashValue="lRD5Z46O918iXxUw5nl8S0iluBKVkEcRE/hspzwfHv6c3R9VULnFyesPI3ymHpmLQlWX08tUfJf784ZGiAjTyw==" saltValue="8LqWfSepPwhsmmP4N/wcHA==" spinCount="100000" sheet="1" objects="1" scenarios="1"/>
  <mergeCells count="23">
    <mergeCell ref="G108:H108"/>
    <mergeCell ref="C108:D108"/>
    <mergeCell ref="E104:F104"/>
    <mergeCell ref="G104:H104"/>
    <mergeCell ref="E105:F105"/>
    <mergeCell ref="E106:F106"/>
    <mergeCell ref="E107:F107"/>
    <mergeCell ref="E108:F108"/>
    <mergeCell ref="G105:H105"/>
    <mergeCell ref="G106:H106"/>
    <mergeCell ref="G107:H107"/>
    <mergeCell ref="C107:D107"/>
    <mergeCell ref="B101:D101"/>
    <mergeCell ref="B102:D102"/>
    <mergeCell ref="C104:D104"/>
    <mergeCell ref="C105:D105"/>
    <mergeCell ref="C106:D106"/>
    <mergeCell ref="D89:E89"/>
    <mergeCell ref="F89:H89"/>
    <mergeCell ref="A96:R100"/>
    <mergeCell ref="A86:R87"/>
    <mergeCell ref="A57:R58"/>
    <mergeCell ref="A60:R62"/>
  </mergeCells>
  <conditionalFormatting sqref="D91:H94">
    <cfRule type="cellIs" dxfId="43" priority="11" operator="equal">
      <formula>"-"</formula>
    </cfRule>
    <cfRule type="cellIs" dxfId="42" priority="12" operator="equal">
      <formula>0</formula>
    </cfRule>
  </conditionalFormatting>
  <conditionalFormatting sqref="E101:E102">
    <cfRule type="cellIs" dxfId="41" priority="7" operator="equal">
      <formula>0</formula>
    </cfRule>
    <cfRule type="colorScale" priority="8">
      <colorScale>
        <cfvo type="num" val="0"/>
        <cfvo type="formula" val="&quot;&gt;0&quot;"/>
        <color theme="7"/>
        <color theme="9" tint="0.79998168889431442"/>
      </colorScale>
    </cfRule>
    <cfRule type="colorScale" priority="9">
      <colorScale>
        <cfvo type="num" val="0"/>
        <cfvo type="num" val="&quot;&gt;0&quot;"/>
        <color theme="7"/>
        <color theme="9" tint="0.79998168889431442"/>
      </colorScale>
    </cfRule>
    <cfRule type="cellIs" dxfId="40" priority="10" operator="equal">
      <formula>0</formula>
    </cfRule>
  </conditionalFormatting>
  <conditionalFormatting sqref="E105:E108">
    <cfRule type="cellIs" dxfId="39" priority="5" operator="equal">
      <formula>"-"</formula>
    </cfRule>
    <cfRule type="cellIs" dxfId="38" priority="6" operator="equal">
      <formula>0</formula>
    </cfRule>
  </conditionalFormatting>
  <conditionalFormatting sqref="E106:E108">
    <cfRule type="cellIs" dxfId="37" priority="3" operator="equal">
      <formula>"-"</formula>
    </cfRule>
    <cfRule type="cellIs" dxfId="36" priority="4" operator="equal">
      <formula>0</formula>
    </cfRule>
  </conditionalFormatting>
  <conditionalFormatting sqref="G105:G108">
    <cfRule type="cellIs" dxfId="35" priority="1" operator="equal">
      <formula>"-"</formula>
    </cfRule>
    <cfRule type="cellIs" dxfId="34" priority="2" operator="equal">
      <formula>0</formula>
    </cfRule>
  </conditionalFormatting>
  <conditionalFormatting sqref="J29">
    <cfRule type="cellIs" dxfId="33" priority="17" operator="equal">
      <formula>0</formula>
    </cfRule>
    <cfRule type="colorScale" priority="18">
      <colorScale>
        <cfvo type="num" val="0"/>
        <cfvo type="formula" val="&quot;&gt;0&quot;"/>
        <color theme="7"/>
        <color theme="9" tint="0.79998168889431442"/>
      </colorScale>
    </cfRule>
    <cfRule type="colorScale" priority="19">
      <colorScale>
        <cfvo type="num" val="0"/>
        <cfvo type="num" val="&quot;&gt;0&quot;"/>
        <color theme="7"/>
        <color theme="9" tint="0.79998168889431442"/>
      </colorScale>
    </cfRule>
    <cfRule type="cellIs" dxfId="32" priority="20" operator="equal">
      <formula>0</formula>
    </cfRule>
  </conditionalFormatting>
  <conditionalFormatting sqref="J52">
    <cfRule type="cellIs" dxfId="31" priority="13" operator="equal">
      <formula>0</formula>
    </cfRule>
    <cfRule type="colorScale" priority="14">
      <colorScale>
        <cfvo type="num" val="0"/>
        <cfvo type="formula" val="&quot;&gt;0&quot;"/>
        <color theme="7"/>
        <color theme="9" tint="0.79998168889431442"/>
      </colorScale>
    </cfRule>
    <cfRule type="colorScale" priority="15">
      <colorScale>
        <cfvo type="num" val="0"/>
        <cfvo type="num" val="&quot;&gt;0&quot;"/>
        <color theme="7"/>
        <color theme="9" tint="0.79998168889431442"/>
      </colorScale>
    </cfRule>
    <cfRule type="cellIs" dxfId="30" priority="16" operator="equal">
      <formula>0</formula>
    </cfRule>
  </conditionalFormatting>
  <hyperlinks>
    <hyperlink ref="B67" r:id="rId1" xr:uid="{180E8DF2-6705-4A3B-9B4A-5A1859965C36}"/>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31172-4487-48BD-BD2B-3CE9BF05F0F0}">
  <dimension ref="A1:AH29"/>
  <sheetViews>
    <sheetView topLeftCell="K1" zoomScaleNormal="100" workbookViewId="0">
      <selection activeCell="T9" sqref="T9"/>
    </sheetView>
  </sheetViews>
  <sheetFormatPr defaultRowHeight="15"/>
  <cols>
    <col min="8" max="8" width="10.42578125" customWidth="1"/>
    <col min="10" max="10" width="16" customWidth="1"/>
  </cols>
  <sheetData>
    <row r="1" spans="1:34" ht="15.75" thickBot="1">
      <c r="B1" t="str">
        <f>'2. Do reported values differ'!C30</f>
        <v>Sample 1</v>
      </c>
      <c r="C1" t="str">
        <f>'2. Do reported values differ'!D30</f>
        <v>Sample 2</v>
      </c>
      <c r="G1" s="88" t="str">
        <f>'2. Do reported values differ'!B37</f>
        <v>The lower value is…</v>
      </c>
      <c r="H1" t="str">
        <f>'2. Do reported values differ'!C37</f>
        <v>-</v>
      </c>
    </row>
    <row r="2" spans="1:34">
      <c r="A2" t="str">
        <f>'2. Do reported values differ'!B31</f>
        <v>Concentration in MP/</v>
      </c>
      <c r="B2">
        <f>'2. Do reported values differ'!C31</f>
        <v>0</v>
      </c>
      <c r="C2">
        <f>'2. Do reported values differ'!D31</f>
        <v>0</v>
      </c>
      <c r="G2" s="88" t="str">
        <f>'2. Do reported values differ'!B26</f>
        <v>sample size unit used</v>
      </c>
      <c r="H2" t="str">
        <f>"MP/"&amp;'2. Do reported values differ'!C26</f>
        <v>MP/</v>
      </c>
      <c r="N2" s="100"/>
      <c r="O2" s="89"/>
      <c r="P2" s="101" t="str">
        <f>"α="&amp;$B$4</f>
        <v>α=0.1</v>
      </c>
      <c r="Q2" s="89"/>
      <c r="R2" s="90"/>
      <c r="S2" s="100"/>
      <c r="T2" s="101" t="str">
        <f>"α="&amp;$B$5</f>
        <v>α=0.05</v>
      </c>
      <c r="U2" s="89"/>
      <c r="V2" s="90"/>
      <c r="W2" s="100"/>
      <c r="X2" s="101" t="str">
        <f>"α="&amp;$B$6</f>
        <v>α=0.01</v>
      </c>
      <c r="Y2" s="89"/>
      <c r="Z2" s="90"/>
      <c r="AA2" s="100"/>
      <c r="AB2" s="101" t="str">
        <f>"α="&amp;$B$7</f>
        <v>α=0.001</v>
      </c>
      <c r="AC2" s="89"/>
      <c r="AD2" s="90"/>
      <c r="AE2" s="100"/>
      <c r="AF2" s="101" t="str">
        <f>"α="&amp;$B$13</f>
        <v>α=User defined</v>
      </c>
      <c r="AG2" s="89"/>
      <c r="AH2" s="90"/>
    </row>
    <row r="3" spans="1:34" ht="60">
      <c r="A3" s="33">
        <f>'2. Do reported values differ'!A50</f>
        <v>0</v>
      </c>
      <c r="B3" s="81" t="str">
        <f>'2. Do reported values differ'!B50</f>
        <v>α</v>
      </c>
      <c r="C3" s="85" t="str">
        <f>'2. Do reported values differ'!C50</f>
        <v>(1-α)*100</v>
      </c>
      <c r="D3" s="87" t="str">
        <f>'2. Do reported values differ'!D50</f>
        <v>Lower limit total MPs</v>
      </c>
      <c r="E3" s="87" t="str">
        <f>'2. Do reported values differ'!E50</f>
        <v>Upper limit total MPs</v>
      </c>
      <c r="F3" s="87" t="str">
        <f>'2. Do reported values differ'!F50</f>
        <v>Lower limit MP/</v>
      </c>
      <c r="G3" s="87" t="str">
        <f>'2. Do reported values differ'!G50</f>
        <v>Upper limit MP/</v>
      </c>
      <c r="H3" s="87" t="str">
        <f>'2. Do reported values differ'!H50</f>
        <v>Width of the confidence intervals</v>
      </c>
      <c r="N3" s="91"/>
      <c r="P3" s="83" t="str">
        <f>$B1</f>
        <v>Sample 1</v>
      </c>
      <c r="Q3" s="92" t="s">
        <v>31</v>
      </c>
      <c r="R3" s="83" t="str">
        <f>$C1</f>
        <v>Sample 2</v>
      </c>
      <c r="S3" s="91"/>
      <c r="T3" s="83" t="str">
        <f>$B1</f>
        <v>Sample 1</v>
      </c>
      <c r="U3" s="92" t="s">
        <v>31</v>
      </c>
      <c r="V3" s="93" t="str">
        <f>$C1</f>
        <v>Sample 2</v>
      </c>
      <c r="W3" s="91"/>
      <c r="X3" s="83" t="str">
        <f>$B1</f>
        <v>Sample 1</v>
      </c>
      <c r="Y3" s="92" t="s">
        <v>31</v>
      </c>
      <c r="Z3" s="83" t="str">
        <f>$C1</f>
        <v>Sample 2</v>
      </c>
      <c r="AA3" s="91"/>
      <c r="AB3" s="83" t="str">
        <f>$B1</f>
        <v>Sample 1</v>
      </c>
      <c r="AC3" s="92" t="s">
        <v>31</v>
      </c>
      <c r="AD3" s="83" t="str">
        <f>$C1</f>
        <v>Sample 2</v>
      </c>
      <c r="AE3" s="91"/>
      <c r="AF3" s="83" t="str">
        <f>IF($B$8=0,"",$B1)</f>
        <v/>
      </c>
      <c r="AG3" s="92" t="s">
        <v>31</v>
      </c>
      <c r="AH3" s="83" t="str">
        <f>IF($B$8=0,"",$C1)</f>
        <v/>
      </c>
    </row>
    <row r="4" spans="1:34">
      <c r="A4" s="161" t="str">
        <f>'2. Do reported values differ'!A51</f>
        <v>Sample 1</v>
      </c>
      <c r="B4" s="81">
        <f>'2. Do reported values differ'!B51</f>
        <v>0.1</v>
      </c>
      <c r="C4" s="84">
        <f>'2. Do reported values differ'!C51</f>
        <v>0.9</v>
      </c>
      <c r="D4" s="78" t="e">
        <f>'2. Do reported values differ'!D51</f>
        <v>#VALUE!</v>
      </c>
      <c r="E4" s="78" t="e">
        <f>'2. Do reported values differ'!E51</f>
        <v>#VALUE!</v>
      </c>
      <c r="F4" s="78" t="e">
        <f>'2. Do reported values differ'!F51</f>
        <v>#VALUE!</v>
      </c>
      <c r="G4" s="78" t="e">
        <f>'2. Do reported values differ'!G51</f>
        <v>#VALUE!</v>
      </c>
      <c r="H4" s="78" t="e">
        <f>'2. Do reported values differ'!H51</f>
        <v>#VALUE!</v>
      </c>
      <c r="L4" s="80" t="s">
        <v>34</v>
      </c>
      <c r="N4" s="94" t="s">
        <v>28</v>
      </c>
      <c r="O4" s="107"/>
      <c r="P4" s="78" t="e">
        <f>$F$4</f>
        <v>#VALUE!</v>
      </c>
      <c r="Q4" s="77" t="e">
        <f>IF($C$17="yes",#N/A, IF(P4&gt;R4,P4,R4))</f>
        <v>#VALUE!</v>
      </c>
      <c r="R4" s="95" t="e">
        <f>$F$9</f>
        <v>#VALUE!</v>
      </c>
      <c r="S4" s="94" t="s">
        <v>28</v>
      </c>
      <c r="T4" s="78" t="e">
        <f>$F$5</f>
        <v>#VALUE!</v>
      </c>
      <c r="U4" s="77" t="e">
        <f>IF($C$18="yes",#N/A, IF(T4&gt;V4,T4,V4))</f>
        <v>#VALUE!</v>
      </c>
      <c r="V4" s="95" t="e">
        <f>$F$10</f>
        <v>#VALUE!</v>
      </c>
      <c r="W4" s="94" t="s">
        <v>28</v>
      </c>
      <c r="X4" s="78" t="e">
        <f>$F$6</f>
        <v>#VALUE!</v>
      </c>
      <c r="Y4" s="77" t="e">
        <f>IF($C$19="yes",#N/A, IF(X4&gt;Z4,X4,Z4))</f>
        <v>#VALUE!</v>
      </c>
      <c r="Z4" s="95" t="e">
        <f>$F$11</f>
        <v>#VALUE!</v>
      </c>
      <c r="AA4" s="94" t="s">
        <v>28</v>
      </c>
      <c r="AB4" s="78" t="e">
        <f>$F$7</f>
        <v>#VALUE!</v>
      </c>
      <c r="AC4" s="77" t="e">
        <f>IF($C$20="yes",#N/A, IF(AB4&gt;AD4,AB4,AD4))</f>
        <v>#VALUE!</v>
      </c>
      <c r="AD4" s="95" t="e">
        <f>$F$12</f>
        <v>#VALUE!</v>
      </c>
      <c r="AE4" s="94" t="s">
        <v>28</v>
      </c>
      <c r="AF4" s="78" t="str">
        <f>$F$8</f>
        <v>-</v>
      </c>
      <c r="AG4" s="77" t="str">
        <f>IF($C$21="yes",#N/A, IF(AF4&gt;AH4,AF4,AH4))</f>
        <v>-</v>
      </c>
      <c r="AH4" s="95" t="str">
        <f>$F$13</f>
        <v>-</v>
      </c>
    </row>
    <row r="5" spans="1:34">
      <c r="A5" s="161"/>
      <c r="B5" s="81">
        <f>'2. Do reported values differ'!B52</f>
        <v>0.05</v>
      </c>
      <c r="C5" s="84">
        <f>'2. Do reported values differ'!C52</f>
        <v>0.95</v>
      </c>
      <c r="D5" s="78" t="e">
        <f>'2. Do reported values differ'!D52</f>
        <v>#VALUE!</v>
      </c>
      <c r="E5" s="78" t="e">
        <f>'2. Do reported values differ'!E52</f>
        <v>#VALUE!</v>
      </c>
      <c r="F5" s="78" t="e">
        <f>'2. Do reported values differ'!F52</f>
        <v>#VALUE!</v>
      </c>
      <c r="G5" s="78" t="e">
        <f>'2. Do reported values differ'!G52</f>
        <v>#VALUE!</v>
      </c>
      <c r="H5" s="78" t="e">
        <f>'2. Do reported values differ'!H52</f>
        <v>#VALUE!</v>
      </c>
      <c r="L5" s="80" t="s">
        <v>33</v>
      </c>
      <c r="N5" s="94" t="s">
        <v>29</v>
      </c>
      <c r="O5" s="107"/>
      <c r="P5" s="78" t="e">
        <f>$G$4</f>
        <v>#VALUE!</v>
      </c>
      <c r="Q5" s="77" t="e">
        <f>IF($C$17="yes",#N/A, IF(P5&lt;R5,P5,R5))</f>
        <v>#VALUE!</v>
      </c>
      <c r="R5" s="95" t="e">
        <f>$G$9</f>
        <v>#VALUE!</v>
      </c>
      <c r="S5" s="94" t="s">
        <v>29</v>
      </c>
      <c r="T5" s="78" t="e">
        <f>$G$5</f>
        <v>#VALUE!</v>
      </c>
      <c r="U5" s="77" t="e">
        <f>IF($C$18="yes",#N/A, IF(T5&lt;V5,T5,V5))</f>
        <v>#VALUE!</v>
      </c>
      <c r="V5" s="95" t="e">
        <f>$G$10</f>
        <v>#VALUE!</v>
      </c>
      <c r="W5" s="94" t="s">
        <v>29</v>
      </c>
      <c r="X5" s="78" t="e">
        <f>$G$6</f>
        <v>#VALUE!</v>
      </c>
      <c r="Y5" s="77" t="e">
        <f>IF($C$19="yes",#N/A, IF(X5&lt;Z5,X5,Z5))</f>
        <v>#VALUE!</v>
      </c>
      <c r="Z5" s="95" t="e">
        <f>$G$11</f>
        <v>#VALUE!</v>
      </c>
      <c r="AA5" s="94" t="s">
        <v>29</v>
      </c>
      <c r="AB5" s="78" t="e">
        <f>$G$7</f>
        <v>#VALUE!</v>
      </c>
      <c r="AC5" s="77" t="e">
        <f>IF($C$20="yes",#N/A, IF(AB5&lt;AD5,AB5,AD5))</f>
        <v>#VALUE!</v>
      </c>
      <c r="AD5" s="95" t="e">
        <f>$G$12</f>
        <v>#VALUE!</v>
      </c>
      <c r="AE5" s="94" t="s">
        <v>29</v>
      </c>
      <c r="AF5" s="78" t="str">
        <f>$G$8</f>
        <v>-</v>
      </c>
      <c r="AG5" s="77" t="str">
        <f>IF($C$21="yes",#N/A, IF(AF5&lt;AH5,AF5,AH5))</f>
        <v>-</v>
      </c>
      <c r="AH5" s="95" t="str">
        <f>$G$13</f>
        <v>-</v>
      </c>
    </row>
    <row r="6" spans="1:34" ht="15.75" thickBot="1">
      <c r="A6" s="161"/>
      <c r="B6" s="81">
        <f>'2. Do reported values differ'!B53</f>
        <v>0.01</v>
      </c>
      <c r="C6" s="84">
        <f>'2. Do reported values differ'!C53</f>
        <v>0.99</v>
      </c>
      <c r="D6" s="78" t="e">
        <f>'2. Do reported values differ'!D53</f>
        <v>#VALUE!</v>
      </c>
      <c r="E6" s="78" t="e">
        <f>'2. Do reported values differ'!E53</f>
        <v>#VALUE!</v>
      </c>
      <c r="F6" s="78" t="e">
        <f>'2. Do reported values differ'!F53</f>
        <v>#VALUE!</v>
      </c>
      <c r="G6" s="78" t="e">
        <f>'2. Do reported values differ'!G53</f>
        <v>#VALUE!</v>
      </c>
      <c r="H6" s="78" t="e">
        <f>'2. Do reported values differ'!H53</f>
        <v>#VALUE!</v>
      </c>
      <c r="L6" s="80" t="s">
        <v>36</v>
      </c>
      <c r="N6" s="96" t="s">
        <v>35</v>
      </c>
      <c r="O6" s="108"/>
      <c r="P6" s="97">
        <f>$B2</f>
        <v>0</v>
      </c>
      <c r="Q6" s="98"/>
      <c r="R6" s="99">
        <f>$C2</f>
        <v>0</v>
      </c>
      <c r="S6" s="96" t="s">
        <v>35</v>
      </c>
      <c r="T6" s="97">
        <f>$B2</f>
        <v>0</v>
      </c>
      <c r="U6" s="98"/>
      <c r="V6" s="99">
        <f>$C2</f>
        <v>0</v>
      </c>
      <c r="W6" s="96" t="s">
        <v>35</v>
      </c>
      <c r="X6" s="97">
        <f>$B2</f>
        <v>0</v>
      </c>
      <c r="Y6" s="98"/>
      <c r="Z6" s="99">
        <f>$C2</f>
        <v>0</v>
      </c>
      <c r="AA6" s="96" t="s">
        <v>35</v>
      </c>
      <c r="AB6" s="97">
        <f>$B2</f>
        <v>0</v>
      </c>
      <c r="AC6" s="98"/>
      <c r="AD6" s="99">
        <f>$C2</f>
        <v>0</v>
      </c>
      <c r="AE6" s="96" t="s">
        <v>35</v>
      </c>
      <c r="AF6" s="97">
        <f>$B2</f>
        <v>0</v>
      </c>
      <c r="AG6" s="98"/>
      <c r="AH6" s="99">
        <f>$C2</f>
        <v>0</v>
      </c>
    </row>
    <row r="7" spans="1:34">
      <c r="A7" s="161"/>
      <c r="B7" s="81">
        <f>'2. Do reported values differ'!B54</f>
        <v>1E-3</v>
      </c>
      <c r="C7" s="79">
        <f>'2. Do reported values differ'!C54</f>
        <v>0.999</v>
      </c>
      <c r="D7" s="78" t="e">
        <f>'2. Do reported values differ'!D54</f>
        <v>#VALUE!</v>
      </c>
      <c r="E7" s="78" t="e">
        <f>'2. Do reported values differ'!E54</f>
        <v>#VALUE!</v>
      </c>
      <c r="F7" s="78" t="e">
        <f>'2. Do reported values differ'!F54</f>
        <v>#VALUE!</v>
      </c>
      <c r="G7" s="78" t="e">
        <f>'2. Do reported values differ'!G54</f>
        <v>#VALUE!</v>
      </c>
      <c r="H7" s="78" t="e">
        <f>'2. Do reported values differ'!H54</f>
        <v>#VALUE!</v>
      </c>
    </row>
    <row r="8" spans="1:34">
      <c r="A8" s="161"/>
      <c r="B8" s="20">
        <f>'2. Do reported values differ'!B55</f>
        <v>0</v>
      </c>
      <c r="C8" s="79" t="str">
        <f>'2. Do reported values differ'!C55</f>
        <v>-</v>
      </c>
      <c r="D8" s="78" t="str">
        <f>'2. Do reported values differ'!D55</f>
        <v>-</v>
      </c>
      <c r="E8" s="78" t="str">
        <f>'2. Do reported values differ'!E55</f>
        <v>-</v>
      </c>
      <c r="F8" s="78" t="str">
        <f>'2. Do reported values differ'!F55</f>
        <v>-</v>
      </c>
      <c r="G8" s="78" t="str">
        <f>'2. Do reported values differ'!G55</f>
        <v>-</v>
      </c>
      <c r="H8" s="78" t="str">
        <f>'2. Do reported values differ'!H55</f>
        <v>-</v>
      </c>
      <c r="P8" s="86"/>
    </row>
    <row r="9" spans="1:34">
      <c r="A9" s="161" t="str">
        <f>'2. Do reported values differ'!A56</f>
        <v>Sample 2</v>
      </c>
      <c r="B9" s="81">
        <f>'2. Do reported values differ'!B56</f>
        <v>0.1</v>
      </c>
      <c r="C9" s="84">
        <f>'2. Do reported values differ'!C56</f>
        <v>0.9</v>
      </c>
      <c r="D9" s="78" t="e">
        <f>'2. Do reported values differ'!D56</f>
        <v>#VALUE!</v>
      </c>
      <c r="E9" s="78" t="e">
        <f>'2. Do reported values differ'!E56</f>
        <v>#VALUE!</v>
      </c>
      <c r="F9" s="78" t="e">
        <f>'2. Do reported values differ'!F56</f>
        <v>#VALUE!</v>
      </c>
      <c r="G9" s="78" t="e">
        <f>'2. Do reported values differ'!G56</f>
        <v>#VALUE!</v>
      </c>
      <c r="H9" s="78" t="e">
        <f>'2. Do reported values differ'!H56</f>
        <v>#VALUE!</v>
      </c>
      <c r="P9" s="85" t="s">
        <v>29</v>
      </c>
      <c r="Q9" s="85" t="s">
        <v>28</v>
      </c>
      <c r="R9" s="82" t="s">
        <v>35</v>
      </c>
    </row>
    <row r="10" spans="1:34">
      <c r="A10" s="161"/>
      <c r="B10" s="81">
        <f>'2. Do reported values differ'!B57</f>
        <v>0.05</v>
      </c>
      <c r="C10" s="84">
        <f>'2. Do reported values differ'!C57</f>
        <v>0.95</v>
      </c>
      <c r="D10" s="78" t="e">
        <f>'2. Do reported values differ'!D57</f>
        <v>#VALUE!</v>
      </c>
      <c r="E10" s="78" t="e">
        <f>'2. Do reported values differ'!E57</f>
        <v>#VALUE!</v>
      </c>
      <c r="F10" s="78" t="e">
        <f>'2. Do reported values differ'!F57</f>
        <v>#VALUE!</v>
      </c>
      <c r="G10" s="78" t="e">
        <f>'2. Do reported values differ'!G57</f>
        <v>#VALUE!</v>
      </c>
      <c r="H10" s="78" t="e">
        <f>'2. Do reported values differ'!H57</f>
        <v>#VALUE!</v>
      </c>
      <c r="N10" s="83" t="s">
        <v>30</v>
      </c>
      <c r="O10" s="83"/>
      <c r="P10" s="78">
        <v>14.740981468879834</v>
      </c>
      <c r="Q10" s="78">
        <v>3.7835080263539296</v>
      </c>
      <c r="R10" s="82">
        <v>8</v>
      </c>
    </row>
    <row r="11" spans="1:34">
      <c r="A11" s="161"/>
      <c r="B11" s="81">
        <f>'2. Do reported values differ'!B58</f>
        <v>0.01</v>
      </c>
      <c r="C11" s="84">
        <f>'2. Do reported values differ'!C58</f>
        <v>0.99</v>
      </c>
      <c r="D11" s="78" t="e">
        <f>'2. Do reported values differ'!D58</f>
        <v>#VALUE!</v>
      </c>
      <c r="E11" s="78" t="e">
        <f>'2. Do reported values differ'!E58</f>
        <v>#VALUE!</v>
      </c>
      <c r="F11" s="78" t="e">
        <f>'2. Do reported values differ'!F58</f>
        <v>#VALUE!</v>
      </c>
      <c r="G11" s="78" t="e">
        <f>'2. Do reported values differ'!G58</f>
        <v>#VALUE!</v>
      </c>
      <c r="H11" s="78" t="e">
        <f>'2. Do reported values differ'!H58</f>
        <v>#VALUE!</v>
      </c>
      <c r="N11" s="83" t="s">
        <v>32</v>
      </c>
      <c r="O11" s="83"/>
      <c r="P11" s="78">
        <v>7.2509843737877864</v>
      </c>
      <c r="Q11" s="78">
        <v>4.9106902482070831</v>
      </c>
      <c r="R11" s="82">
        <v>6</v>
      </c>
    </row>
    <row r="12" spans="1:34">
      <c r="A12" s="161"/>
      <c r="B12" s="81">
        <f>'2. Do reported values differ'!B59</f>
        <v>1E-3</v>
      </c>
      <c r="C12" s="79">
        <f>'2. Do reported values differ'!C59</f>
        <v>0.999</v>
      </c>
      <c r="D12" s="78" t="e">
        <f>'2. Do reported values differ'!D59</f>
        <v>#VALUE!</v>
      </c>
      <c r="E12" s="78" t="e">
        <f>'2. Do reported values differ'!E59</f>
        <v>#VALUE!</v>
      </c>
      <c r="F12" s="78" t="e">
        <f>'2. Do reported values differ'!F59</f>
        <v>#VALUE!</v>
      </c>
      <c r="G12" s="78" t="e">
        <f>'2. Do reported values differ'!G59</f>
        <v>#VALUE!</v>
      </c>
      <c r="H12" s="78" t="e">
        <f>'2. Do reported values differ'!H59</f>
        <v>#VALUE!</v>
      </c>
      <c r="P12" s="80" t="s">
        <v>33</v>
      </c>
      <c r="Q12" s="80" t="s">
        <v>34</v>
      </c>
      <c r="R12" s="80" t="s">
        <v>36</v>
      </c>
    </row>
    <row r="13" spans="1:34" ht="15.75" thickBot="1">
      <c r="A13" s="161"/>
      <c r="B13" s="20" t="str">
        <f>'2. Do reported values differ'!B60</f>
        <v>User defined</v>
      </c>
      <c r="C13" s="79" t="str">
        <f>'2. Do reported values differ'!C60</f>
        <v>-</v>
      </c>
      <c r="D13" s="78" t="str">
        <f>'2. Do reported values differ'!D60</f>
        <v>-</v>
      </c>
      <c r="E13" s="78" t="str">
        <f>'2. Do reported values differ'!E60</f>
        <v>-</v>
      </c>
      <c r="F13" s="78" t="str">
        <f>'2. Do reported values differ'!F60</f>
        <v>-</v>
      </c>
      <c r="G13" s="78" t="str">
        <f>'2. Do reported values differ'!G60</f>
        <v>-</v>
      </c>
      <c r="H13" s="78" t="str">
        <f>'2. Do reported values differ'!H60</f>
        <v>-</v>
      </c>
    </row>
    <row r="14" spans="1:34">
      <c r="N14" s="100"/>
      <c r="O14" s="89"/>
      <c r="P14" s="89" t="str">
        <f>P3</f>
        <v>Sample 1</v>
      </c>
      <c r="Q14" s="89"/>
      <c r="R14" s="89" t="str">
        <f>R3</f>
        <v>Sample 2</v>
      </c>
      <c r="S14" s="89"/>
      <c r="T14" s="89" t="str">
        <f>T3</f>
        <v>Sample 1</v>
      </c>
      <c r="U14" s="89"/>
      <c r="V14" s="89" t="str">
        <f>V3</f>
        <v>Sample 2</v>
      </c>
      <c r="W14" s="89"/>
      <c r="X14" s="89" t="str">
        <f>X3</f>
        <v>Sample 1</v>
      </c>
      <c r="Y14" s="89"/>
      <c r="Z14" s="89" t="str">
        <f>Z3</f>
        <v>Sample 2</v>
      </c>
      <c r="AA14" s="89"/>
      <c r="AB14" s="89" t="str">
        <f>AB3</f>
        <v>Sample 1</v>
      </c>
      <c r="AC14" s="89"/>
      <c r="AD14" s="89" t="str">
        <f>AD3</f>
        <v>Sample 2</v>
      </c>
      <c r="AE14" s="89"/>
      <c r="AF14" s="89" t="str">
        <f>AF3</f>
        <v/>
      </c>
      <c r="AG14" s="89"/>
      <c r="AH14" s="90" t="str">
        <f>AH3</f>
        <v/>
      </c>
    </row>
    <row r="15" spans="1:34">
      <c r="B15" s="5" t="str">
        <f>'2. Do reported values differ'!B65</f>
        <v>Are the two reported concentrations significantly different at defined levels of confidence?</v>
      </c>
      <c r="N15" s="91"/>
      <c r="Q15" s="110" t="str">
        <f>P2</f>
        <v>α=0.1</v>
      </c>
      <c r="U15" s="110" t="str">
        <f>T2</f>
        <v>α=0.05</v>
      </c>
      <c r="Y15" s="110" t="str">
        <f>X2</f>
        <v>α=0.01</v>
      </c>
      <c r="AC15" s="110" t="str">
        <f>AB2</f>
        <v>α=0.001</v>
      </c>
      <c r="AG15" s="110" t="str">
        <f>AF2</f>
        <v>α=User defined</v>
      </c>
      <c r="AH15" s="102"/>
    </row>
    <row r="16" spans="1:34" ht="30">
      <c r="B16" s="21" t="str">
        <f>'2. Do reported values differ'!B66</f>
        <v>Significance level α</v>
      </c>
      <c r="C16" s="22" t="str">
        <f>'2. Do reported values differ'!C66</f>
        <v>Outcome</v>
      </c>
      <c r="N16" s="91" t="str">
        <f>N4</f>
        <v>Lower limit MP/L</v>
      </c>
      <c r="P16" s="77" t="e">
        <f t="shared" ref="P16:AH16" si="0">P4</f>
        <v>#VALUE!</v>
      </c>
      <c r="Q16" s="77" t="e">
        <f t="shared" si="0"/>
        <v>#VALUE!</v>
      </c>
      <c r="R16" s="77" t="e">
        <f t="shared" si="0"/>
        <v>#VALUE!</v>
      </c>
      <c r="S16" t="str">
        <f t="shared" si="0"/>
        <v>Lower limit MP/L</v>
      </c>
      <c r="T16" s="77" t="e">
        <f t="shared" si="0"/>
        <v>#VALUE!</v>
      </c>
      <c r="U16" s="77" t="e">
        <f t="shared" si="0"/>
        <v>#VALUE!</v>
      </c>
      <c r="V16" s="77" t="e">
        <f t="shared" si="0"/>
        <v>#VALUE!</v>
      </c>
      <c r="W16" t="str">
        <f t="shared" si="0"/>
        <v>Lower limit MP/L</v>
      </c>
      <c r="X16" s="77" t="e">
        <f t="shared" si="0"/>
        <v>#VALUE!</v>
      </c>
      <c r="Y16" s="77" t="e">
        <f t="shared" si="0"/>
        <v>#VALUE!</v>
      </c>
      <c r="Z16" s="77" t="e">
        <f t="shared" si="0"/>
        <v>#VALUE!</v>
      </c>
      <c r="AA16" t="str">
        <f t="shared" si="0"/>
        <v>Lower limit MP/L</v>
      </c>
      <c r="AB16" s="77" t="e">
        <f t="shared" si="0"/>
        <v>#VALUE!</v>
      </c>
      <c r="AC16" s="77" t="e">
        <f t="shared" si="0"/>
        <v>#VALUE!</v>
      </c>
      <c r="AD16" s="77" t="e">
        <f t="shared" si="0"/>
        <v>#VALUE!</v>
      </c>
      <c r="AE16" t="str">
        <f t="shared" si="0"/>
        <v>Lower limit MP/L</v>
      </c>
      <c r="AF16" s="77" t="str">
        <f t="shared" si="0"/>
        <v>-</v>
      </c>
      <c r="AG16" s="77" t="str">
        <f t="shared" si="0"/>
        <v>-</v>
      </c>
      <c r="AH16" s="103" t="str">
        <f t="shared" si="0"/>
        <v>-</v>
      </c>
    </row>
    <row r="17" spans="2:34">
      <c r="B17" s="23">
        <f>'2. Do reported values differ'!B67</f>
        <v>0.1</v>
      </c>
      <c r="C17" s="19" t="e">
        <f>'2. Do reported values differ'!C67</f>
        <v>#VALUE!</v>
      </c>
      <c r="N17" s="91" t="s">
        <v>37</v>
      </c>
      <c r="P17" s="77" t="e">
        <f>P6-P4</f>
        <v>#VALUE!</v>
      </c>
      <c r="Q17" s="77"/>
      <c r="R17" s="77" t="e">
        <f>R6-R4</f>
        <v>#VALUE!</v>
      </c>
      <c r="S17" t="s">
        <v>37</v>
      </c>
      <c r="T17" s="77" t="e">
        <f>T6-T4</f>
        <v>#VALUE!</v>
      </c>
      <c r="U17" s="77"/>
      <c r="V17" s="77" t="e">
        <f>V6-V4</f>
        <v>#VALUE!</v>
      </c>
      <c r="W17" t="s">
        <v>37</v>
      </c>
      <c r="X17" s="77" t="e">
        <f>X6-X4</f>
        <v>#VALUE!</v>
      </c>
      <c r="Y17" s="77"/>
      <c r="Z17" s="77" t="e">
        <f>Z6-Z4</f>
        <v>#VALUE!</v>
      </c>
      <c r="AA17" t="s">
        <v>37</v>
      </c>
      <c r="AB17" s="77" t="e">
        <f>AB6-AB4</f>
        <v>#VALUE!</v>
      </c>
      <c r="AC17" s="77"/>
      <c r="AD17" s="77" t="e">
        <f>AD6-AD4</f>
        <v>#VALUE!</v>
      </c>
      <c r="AE17" t="s">
        <v>37</v>
      </c>
      <c r="AF17" s="77" t="e">
        <f>AF6-AF4</f>
        <v>#VALUE!</v>
      </c>
      <c r="AG17" s="77"/>
      <c r="AH17" s="103" t="e">
        <f>AH6-AH4</f>
        <v>#VALUE!</v>
      </c>
    </row>
    <row r="18" spans="2:34" ht="15.75" thickBot="1">
      <c r="B18" s="23">
        <f>'2. Do reported values differ'!B68</f>
        <v>0.05</v>
      </c>
      <c r="C18" s="19" t="e">
        <f>'2. Do reported values differ'!C68</f>
        <v>#VALUE!</v>
      </c>
      <c r="N18" s="104" t="s">
        <v>38</v>
      </c>
      <c r="O18" s="109"/>
      <c r="P18" s="105" t="e">
        <f>P5-P6</f>
        <v>#VALUE!</v>
      </c>
      <c r="Q18" s="105" t="e">
        <f>Q5-Q4</f>
        <v>#VALUE!</v>
      </c>
      <c r="R18" s="105" t="e">
        <f>R5-R6</f>
        <v>#VALUE!</v>
      </c>
      <c r="S18" s="109" t="s">
        <v>38</v>
      </c>
      <c r="T18" s="105" t="e">
        <f>T5-T6</f>
        <v>#VALUE!</v>
      </c>
      <c r="U18" s="105" t="e">
        <f>U5-U4</f>
        <v>#VALUE!</v>
      </c>
      <c r="V18" s="105" t="e">
        <f>V5-V6</f>
        <v>#VALUE!</v>
      </c>
      <c r="W18" s="109" t="s">
        <v>38</v>
      </c>
      <c r="X18" s="105" t="e">
        <f>X5-X6</f>
        <v>#VALUE!</v>
      </c>
      <c r="Y18" s="105" t="e">
        <f>Y5-Y4</f>
        <v>#VALUE!</v>
      </c>
      <c r="Z18" s="105" t="e">
        <f>Z5-Z6</f>
        <v>#VALUE!</v>
      </c>
      <c r="AA18" s="109" t="s">
        <v>38</v>
      </c>
      <c r="AB18" s="105" t="e">
        <f>AB5-AB6</f>
        <v>#VALUE!</v>
      </c>
      <c r="AC18" s="105" t="e">
        <f>AC5-AC4</f>
        <v>#VALUE!</v>
      </c>
      <c r="AD18" s="105" t="e">
        <f>AD5-AD6</f>
        <v>#VALUE!</v>
      </c>
      <c r="AE18" s="109" t="s">
        <v>38</v>
      </c>
      <c r="AF18" s="105" t="e">
        <f>AF5-AF6</f>
        <v>#VALUE!</v>
      </c>
      <c r="AG18" s="105" t="e">
        <f>AG5-AG4</f>
        <v>#VALUE!</v>
      </c>
      <c r="AH18" s="106" t="e">
        <f>AH5-AH6</f>
        <v>#VALUE!</v>
      </c>
    </row>
    <row r="19" spans="2:34">
      <c r="B19" s="23">
        <f>'2. Do reported values differ'!B69</f>
        <v>0.01</v>
      </c>
      <c r="C19" s="19" t="e">
        <f>'2. Do reported values differ'!C69</f>
        <v>#VALUE!</v>
      </c>
    </row>
    <row r="20" spans="2:34">
      <c r="B20" s="12">
        <f>'2. Do reported values differ'!B70</f>
        <v>1E-3</v>
      </c>
      <c r="C20" s="19" t="e">
        <f>'2. Do reported values differ'!C70</f>
        <v>#VALUE!</v>
      </c>
    </row>
    <row r="21" spans="2:34">
      <c r="B21" s="24" t="str">
        <f>'2. Do reported values differ'!B71</f>
        <v>-</v>
      </c>
      <c r="C21" s="19" t="str">
        <f>'2. Do reported values differ'!C71</f>
        <v>-</v>
      </c>
    </row>
    <row r="27" spans="2:34">
      <c r="P27" s="77"/>
      <c r="Q27" s="77"/>
    </row>
    <row r="28" spans="2:34">
      <c r="P28" s="77"/>
      <c r="Q28" s="77"/>
    </row>
    <row r="29" spans="2:34">
      <c r="P29" s="77"/>
      <c r="Q29" s="77"/>
    </row>
  </sheetData>
  <mergeCells count="2">
    <mergeCell ref="A4:A8"/>
    <mergeCell ref="A9:A13"/>
  </mergeCells>
  <conditionalFormatting sqref="B8">
    <cfRule type="cellIs" dxfId="29" priority="35" operator="equal">
      <formula>0</formula>
    </cfRule>
    <cfRule type="colorScale" priority="36">
      <colorScale>
        <cfvo type="num" val="0"/>
        <cfvo type="formula" val="&quot;&gt;0&quot;"/>
        <color rgb="FFFFC000"/>
        <color rgb="FFE2EFDA"/>
      </colorScale>
    </cfRule>
    <cfRule type="colorScale" priority="37">
      <colorScale>
        <cfvo type="num" val="0"/>
        <cfvo type="num" val="&quot;&gt;0&quot;"/>
        <color rgb="FFFFC000"/>
        <color rgb="FFE2EFDA"/>
      </colorScale>
    </cfRule>
    <cfRule type="cellIs" dxfId="28" priority="38" operator="equal">
      <formula>0</formula>
    </cfRule>
  </conditionalFormatting>
  <conditionalFormatting sqref="B21">
    <cfRule type="cellIs" dxfId="27" priority="19" operator="equal">
      <formula>"-"</formula>
    </cfRule>
    <cfRule type="cellIs" dxfId="26" priority="20" operator="equal">
      <formula>0</formula>
    </cfRule>
  </conditionalFormatting>
  <conditionalFormatting sqref="C17:C21">
    <cfRule type="cellIs" dxfId="25" priority="17" operator="equal">
      <formula>"yes"</formula>
    </cfRule>
    <cfRule type="cellIs" dxfId="24" priority="18" operator="equal">
      <formula>"yes"</formula>
    </cfRule>
    <cfRule type="cellIs" dxfId="23" priority="21" operator="equal">
      <formula>"-"</formula>
    </cfRule>
    <cfRule type="cellIs" dxfId="22" priority="22" operator="equal">
      <formula>0</formula>
    </cfRule>
  </conditionalFormatting>
  <conditionalFormatting sqref="D4:H7 Q6:R6 C8:H8">
    <cfRule type="cellIs" dxfId="21" priority="41" operator="equal">
      <formula>"-"</formula>
    </cfRule>
    <cfRule type="cellIs" dxfId="20" priority="42" operator="equal">
      <formula>0</formula>
    </cfRule>
  </conditionalFormatting>
  <conditionalFormatting sqref="P10:R11">
    <cfRule type="cellIs" dxfId="19" priority="33" operator="equal">
      <formula>"-"</formula>
    </cfRule>
    <cfRule type="cellIs" dxfId="18" priority="34" operator="equal">
      <formula>0</formula>
    </cfRule>
  </conditionalFormatting>
  <conditionalFormatting sqref="R4:R5 P4:P6 D9:H12 C13:H13">
    <cfRule type="cellIs" dxfId="17" priority="39" operator="equal">
      <formula>"-"</formula>
    </cfRule>
    <cfRule type="cellIs" dxfId="16" priority="40" operator="equal">
      <formula>0</formula>
    </cfRule>
  </conditionalFormatting>
  <conditionalFormatting sqref="U6:V6">
    <cfRule type="cellIs" dxfId="15" priority="15" operator="equal">
      <formula>"-"</formula>
    </cfRule>
    <cfRule type="cellIs" dxfId="14" priority="16" operator="equal">
      <formula>0</formula>
    </cfRule>
  </conditionalFormatting>
  <conditionalFormatting sqref="V4:V5 T4:T6">
    <cfRule type="cellIs" dxfId="13" priority="13" operator="equal">
      <formula>"-"</formula>
    </cfRule>
    <cfRule type="cellIs" dxfId="12" priority="14" operator="equal">
      <formula>0</formula>
    </cfRule>
  </conditionalFormatting>
  <conditionalFormatting sqref="Y6:Z6">
    <cfRule type="cellIs" dxfId="11" priority="11" operator="equal">
      <formula>"-"</formula>
    </cfRule>
    <cfRule type="cellIs" dxfId="10" priority="12" operator="equal">
      <formula>0</formula>
    </cfRule>
  </conditionalFormatting>
  <conditionalFormatting sqref="Z4:Z5 X4:X6">
    <cfRule type="cellIs" dxfId="9" priority="9" operator="equal">
      <formula>"-"</formula>
    </cfRule>
    <cfRule type="cellIs" dxfId="8" priority="10" operator="equal">
      <formula>0</formula>
    </cfRule>
  </conditionalFormatting>
  <conditionalFormatting sqref="AC6:AD6">
    <cfRule type="cellIs" dxfId="7" priority="7" operator="equal">
      <formula>"-"</formula>
    </cfRule>
    <cfRule type="cellIs" dxfId="6" priority="8" operator="equal">
      <formula>0</formula>
    </cfRule>
  </conditionalFormatting>
  <conditionalFormatting sqref="AD4:AD5 AB4:AB6">
    <cfRule type="cellIs" dxfId="5" priority="5" operator="equal">
      <formula>"-"</formula>
    </cfRule>
    <cfRule type="cellIs" dxfId="4" priority="6" operator="equal">
      <formula>0</formula>
    </cfRule>
  </conditionalFormatting>
  <conditionalFormatting sqref="AG6:AH6">
    <cfRule type="cellIs" dxfId="3" priority="3" operator="equal">
      <formula>"-"</formula>
    </cfRule>
    <cfRule type="cellIs" dxfId="2" priority="4" operator="equal">
      <formula>0</formula>
    </cfRule>
  </conditionalFormatting>
  <conditionalFormatting sqref="AH4:AH5 AF4:AF6">
    <cfRule type="cellIs" dxfId="1" priority="1" operator="equal">
      <formula>"-"</formula>
    </cfRule>
    <cfRule type="cellIs" dxfId="0" priority="2"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279C7-BA2D-4C34-B33E-A5B62CC8BCC1}">
  <dimension ref="A1:I21"/>
  <sheetViews>
    <sheetView workbookViewId="0"/>
  </sheetViews>
  <sheetFormatPr defaultRowHeight="15"/>
  <sheetData>
    <row r="1" spans="1:9">
      <c r="A1" t="s">
        <v>39</v>
      </c>
      <c r="B1" t="s">
        <v>40</v>
      </c>
      <c r="G1">
        <v>10</v>
      </c>
      <c r="H1" t="s">
        <v>39</v>
      </c>
      <c r="I1" t="s">
        <v>41</v>
      </c>
    </row>
    <row r="2" spans="1:9">
      <c r="A2">
        <v>1</v>
      </c>
      <c r="B2">
        <f t="shared" ref="B2:B21" si="0">1-_xlfn.POISSON.DIST(A2-1,$G$2,TRUE)</f>
        <v>0.99995460007023751</v>
      </c>
      <c r="G2">
        <v>10</v>
      </c>
      <c r="H2" t="s">
        <v>42</v>
      </c>
      <c r="I2" t="s">
        <v>43</v>
      </c>
    </row>
    <row r="3" spans="1:9">
      <c r="A3">
        <v>2</v>
      </c>
      <c r="B3">
        <f t="shared" si="0"/>
        <v>0.99950060077261271</v>
      </c>
      <c r="G3">
        <f>1-_xlfn.POISSON.DIST(G1-1,G2,TRUE)</f>
        <v>0.54207028552814773</v>
      </c>
      <c r="H3" t="s">
        <v>44</v>
      </c>
    </row>
    <row r="4" spans="1:9">
      <c r="A4">
        <v>3</v>
      </c>
      <c r="B4">
        <f t="shared" si="0"/>
        <v>0.9972306042844884</v>
      </c>
      <c r="G4" t="e">
        <f>VLOOKUP(G5,A2:B21,2)</f>
        <v>#N/A</v>
      </c>
    </row>
    <row r="5" spans="1:9">
      <c r="A5">
        <v>4</v>
      </c>
      <c r="B5">
        <f t="shared" si="0"/>
        <v>0.98966394932407431</v>
      </c>
      <c r="G5">
        <f>B5</f>
        <v>0.98966394932407431</v>
      </c>
    </row>
    <row r="6" spans="1:9">
      <c r="A6">
        <v>5</v>
      </c>
      <c r="B6">
        <f t="shared" si="0"/>
        <v>0.97074731192303898</v>
      </c>
    </row>
    <row r="7" spans="1:9">
      <c r="A7">
        <v>6</v>
      </c>
      <c r="B7">
        <f t="shared" si="0"/>
        <v>0.93291403712096821</v>
      </c>
    </row>
    <row r="8" spans="1:9">
      <c r="A8">
        <v>7</v>
      </c>
      <c r="B8">
        <f t="shared" si="0"/>
        <v>0.86985857911751707</v>
      </c>
    </row>
    <row r="9" spans="1:9">
      <c r="A9">
        <v>8</v>
      </c>
      <c r="B9">
        <f t="shared" si="0"/>
        <v>0.77977935339830107</v>
      </c>
    </row>
    <row r="10" spans="1:9">
      <c r="A10">
        <v>9</v>
      </c>
      <c r="B10">
        <f t="shared" si="0"/>
        <v>0.66718032124928106</v>
      </c>
    </row>
    <row r="11" spans="1:9">
      <c r="A11">
        <v>10</v>
      </c>
      <c r="B11">
        <f t="shared" si="0"/>
        <v>0.54207028552814773</v>
      </c>
    </row>
    <row r="12" spans="1:9">
      <c r="A12">
        <v>11</v>
      </c>
      <c r="B12">
        <f t="shared" si="0"/>
        <v>0.41696024980701463</v>
      </c>
    </row>
    <row r="13" spans="1:9">
      <c r="A13">
        <v>12</v>
      </c>
      <c r="B13">
        <f t="shared" si="0"/>
        <v>0.30322385369689342</v>
      </c>
    </row>
    <row r="14" spans="1:9">
      <c r="A14">
        <v>13</v>
      </c>
      <c r="B14">
        <f t="shared" si="0"/>
        <v>0.20844352360512564</v>
      </c>
    </row>
    <row r="15" spans="1:9">
      <c r="A15">
        <v>14</v>
      </c>
      <c r="B15">
        <f t="shared" si="0"/>
        <v>0.135535577380689</v>
      </c>
    </row>
    <row r="16" spans="1:9">
      <c r="A16">
        <v>15</v>
      </c>
      <c r="B16">
        <f t="shared" si="0"/>
        <v>8.3458472934662797E-2</v>
      </c>
    </row>
    <row r="17" spans="1:2">
      <c r="A17">
        <v>16</v>
      </c>
      <c r="B17">
        <f t="shared" si="0"/>
        <v>4.8740403303978663E-2</v>
      </c>
    </row>
    <row r="18" spans="1:2">
      <c r="A18">
        <v>17</v>
      </c>
      <c r="B18">
        <f t="shared" si="0"/>
        <v>2.704160978480119E-2</v>
      </c>
    </row>
    <row r="19" spans="1:2">
      <c r="A19">
        <v>18</v>
      </c>
      <c r="B19">
        <f t="shared" si="0"/>
        <v>1.4277613597049599E-2</v>
      </c>
    </row>
    <row r="20" spans="1:2">
      <c r="A20">
        <v>19</v>
      </c>
      <c r="B20">
        <f t="shared" si="0"/>
        <v>7.1865046038543934E-3</v>
      </c>
    </row>
    <row r="21" spans="1:2">
      <c r="A21">
        <v>20</v>
      </c>
      <c r="B21">
        <f t="shared" si="0"/>
        <v>3.4543419758568117E-3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34E3C-E09E-4FC1-A6E2-3E9028084940}">
  <dimension ref="A3:H11"/>
  <sheetViews>
    <sheetView workbookViewId="0"/>
  </sheetViews>
  <sheetFormatPr defaultRowHeight="15"/>
  <sheetData>
    <row r="3" spans="1:8">
      <c r="A3" t="s">
        <v>45</v>
      </c>
    </row>
    <row r="4" spans="1:8">
      <c r="A4" t="s">
        <v>46</v>
      </c>
    </row>
    <row r="5" spans="1:8">
      <c r="A5" t="s">
        <v>47</v>
      </c>
      <c r="G5" s="61" t="e">
        <f>1-_xlfn.POISSON.DIST(E1-1,#REF!,TRUE)</f>
        <v>#REF!</v>
      </c>
    </row>
    <row r="7" spans="1:8">
      <c r="A7" t="s">
        <v>48</v>
      </c>
    </row>
    <row r="9" spans="1:8">
      <c r="F9">
        <v>10</v>
      </c>
      <c r="G9" t="s">
        <v>39</v>
      </c>
      <c r="H9" t="s">
        <v>41</v>
      </c>
    </row>
    <row r="10" spans="1:8">
      <c r="F10">
        <v>20</v>
      </c>
      <c r="G10" t="s">
        <v>42</v>
      </c>
      <c r="H10" t="s">
        <v>43</v>
      </c>
    </row>
    <row r="11" spans="1:8">
      <c r="F11">
        <f>1-_xlfn.POISSON.DIST(F9-1,F10,TRUE)</f>
        <v>0.99500458769169242</v>
      </c>
      <c r="G11" t="s">
        <v>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8161-8E42-47B0-92CA-5677FA50B620}">
  <dimension ref="A1:AQ1290"/>
  <sheetViews>
    <sheetView topLeftCell="U1" workbookViewId="0">
      <selection activeCell="AC4" sqref="AC4"/>
    </sheetView>
  </sheetViews>
  <sheetFormatPr defaultRowHeight="15"/>
  <cols>
    <col min="2" max="2" width="11.85546875" bestFit="1" customWidth="1"/>
    <col min="4" max="7" width="15.85546875" style="41" customWidth="1"/>
    <col min="8" max="8" width="15.85546875" style="44" customWidth="1"/>
    <col min="9" max="9" width="15.85546875" style="75" customWidth="1"/>
    <col min="10" max="10" width="29.5703125" style="57" bestFit="1" customWidth="1"/>
    <col min="11" max="12" width="15.85546875" style="59" customWidth="1"/>
    <col min="13" max="13" width="13.85546875" style="40" customWidth="1"/>
    <col min="14" max="15" width="13.85546875" style="38" customWidth="1"/>
    <col min="16" max="16" width="23.140625" style="38" customWidth="1"/>
    <col min="17" max="17" width="15.85546875" style="38" customWidth="1"/>
    <col min="18" max="18" width="16.85546875" style="38" customWidth="1"/>
    <col min="19" max="20" width="13.85546875" style="38" customWidth="1"/>
    <col min="21" max="21" width="13.85546875" customWidth="1"/>
    <col min="22" max="22" width="25.85546875" style="38" customWidth="1"/>
    <col min="23" max="23" width="11.140625" customWidth="1"/>
    <col min="24" max="24" width="11.85546875" bestFit="1" customWidth="1"/>
    <col min="25" max="25" width="2.85546875" customWidth="1"/>
    <col min="26" max="31" width="9.42578125" customWidth="1"/>
    <col min="32" max="32" width="15.5703125" customWidth="1"/>
  </cols>
  <sheetData>
    <row r="1" spans="1:43">
      <c r="A1" t="s">
        <v>49</v>
      </c>
      <c r="D1" s="44">
        <f>SUM(D3:D503)</f>
        <v>0.99999999999999967</v>
      </c>
      <c r="E1" s="44"/>
      <c r="F1" s="44"/>
      <c r="G1" s="44"/>
      <c r="I1" s="73"/>
      <c r="J1"/>
      <c r="K1" s="60">
        <f>1-SUM(K3:K503)</f>
        <v>1</v>
      </c>
      <c r="L1" s="60" t="e">
        <f>1-VLOOKUP(AH2-1,A:F,6,TRUE)</f>
        <v>#N/A</v>
      </c>
      <c r="AB1" t="s">
        <v>90</v>
      </c>
      <c r="AD1" t="s">
        <v>88</v>
      </c>
      <c r="AE1" t="s">
        <v>89</v>
      </c>
      <c r="AF1" s="41" t="s">
        <v>50</v>
      </c>
      <c r="AG1" s="42" t="s">
        <v>42</v>
      </c>
      <c r="AH1" s="41">
        <f>'3. Illustration'!$J$29</f>
        <v>8.1</v>
      </c>
      <c r="AJ1" s="51"/>
      <c r="AK1" s="41"/>
      <c r="AO1" s="41" t="s">
        <v>51</v>
      </c>
      <c r="AP1" s="41"/>
      <c r="AQ1" s="41"/>
    </row>
    <row r="2" spans="1:43" ht="30">
      <c r="A2" s="32" t="s">
        <v>52</v>
      </c>
      <c r="B2" s="32" t="s">
        <v>53</v>
      </c>
      <c r="C2" s="32"/>
      <c r="D2" s="42" t="s">
        <v>54</v>
      </c>
      <c r="E2" s="42" t="s">
        <v>55</v>
      </c>
      <c r="F2" s="42" t="s">
        <v>56</v>
      </c>
      <c r="G2" s="42" t="s">
        <v>57</v>
      </c>
      <c r="H2" s="62" t="s">
        <v>58</v>
      </c>
      <c r="I2" s="74" t="s">
        <v>87</v>
      </c>
      <c r="J2" s="55" t="s">
        <v>59</v>
      </c>
      <c r="K2" s="56"/>
      <c r="L2" s="56"/>
      <c r="M2" s="48" t="s">
        <v>60</v>
      </c>
      <c r="N2" s="49" t="s">
        <v>61</v>
      </c>
      <c r="O2" s="39" t="s">
        <v>62</v>
      </c>
      <c r="P2" s="49" t="s">
        <v>63</v>
      </c>
      <c r="Q2" s="49" t="s">
        <v>64</v>
      </c>
      <c r="R2" s="39" t="s">
        <v>65</v>
      </c>
      <c r="S2" s="39" t="s">
        <v>66</v>
      </c>
      <c r="T2" s="39" t="s">
        <v>67</v>
      </c>
      <c r="U2" s="34"/>
      <c r="V2" s="39" t="s">
        <v>67</v>
      </c>
      <c r="W2" s="39"/>
      <c r="Z2" t="s">
        <v>52</v>
      </c>
      <c r="AA2" t="s">
        <v>68</v>
      </c>
      <c r="AB2" t="s">
        <v>68</v>
      </c>
      <c r="AD2" t="s">
        <v>55</v>
      </c>
      <c r="AE2" t="s">
        <v>55</v>
      </c>
      <c r="AF2" s="41"/>
      <c r="AG2" s="51" t="s">
        <v>69</v>
      </c>
      <c r="AH2" s="41">
        <f>'1. Minimum volume predictor'!C41</f>
        <v>0</v>
      </c>
      <c r="AJ2" t="s">
        <v>70</v>
      </c>
      <c r="AL2" t="s">
        <v>71</v>
      </c>
      <c r="AO2" s="41" t="s">
        <v>72</v>
      </c>
      <c r="AP2" s="41" t="s">
        <v>73</v>
      </c>
      <c r="AQ2" s="41" t="s">
        <v>74</v>
      </c>
    </row>
    <row r="3" spans="1:43">
      <c r="A3">
        <v>0</v>
      </c>
      <c r="B3">
        <f t="shared" ref="B3:B66" si="0">($AH$1^A3*EXP(-$AH$1))/FACT(A3)</f>
        <v>3.0353913807886678E-4</v>
      </c>
      <c r="D3" s="43">
        <f t="shared" ref="D3:D66" si="1">P3*AH$7*10^(Q3+AH$8)</f>
        <v>3.0353913807886678E-4</v>
      </c>
      <c r="E3" s="43">
        <f>_xlfn.POISSON.DIST($A3,$AH$1,FALSE)</f>
        <v>3.0353913807886678E-4</v>
      </c>
      <c r="F3" s="43">
        <f>_xlfn.POISSON.DIST($A3,$AH$1,TRUE)</f>
        <v>3.0353913807886678E-4</v>
      </c>
      <c r="G3" s="43">
        <f>_xlfn.GAMMA.DIST($AH$1,$A3+1,1,FALSE)</f>
        <v>3.0353913807886683E-4</v>
      </c>
      <c r="H3" s="43">
        <f t="shared" ref="H3:H34" si="2">1-_xlfn.GAMMA.DIST($AH$1,$A3+1,1,TRUE)</f>
        <v>3.0353913807890098E-4</v>
      </c>
      <c r="I3" s="75">
        <v>1</v>
      </c>
      <c r="J3" s="57">
        <f>IF(A3&lt;AH$2,1,0)</f>
        <v>0</v>
      </c>
      <c r="K3" s="58">
        <f>D3*J3</f>
        <v>0</v>
      </c>
      <c r="L3" s="58"/>
      <c r="M3" s="40">
        <f t="shared" ref="M3:M66" si="3">AH$1^A3</f>
        <v>1</v>
      </c>
      <c r="N3" s="40">
        <f t="shared" ref="N3:N66" si="4">AH$12^A3</f>
        <v>1</v>
      </c>
      <c r="O3" s="50">
        <f t="shared" ref="O3:O66" si="5">AH$10*A3</f>
        <v>0</v>
      </c>
      <c r="P3" s="40">
        <f t="shared" ref="P3:P66" si="6">N3/R3</f>
        <v>1</v>
      </c>
      <c r="Q3" s="46">
        <f t="shared" ref="Q3:Q66" si="7">O3-S3</f>
        <v>0</v>
      </c>
      <c r="R3" s="45">
        <f>V3</f>
        <v>1</v>
      </c>
      <c r="S3" s="46">
        <f t="shared" ref="S3:S9" si="8">ROUNDDOWN(LOG(V3),0)</f>
        <v>0</v>
      </c>
      <c r="T3" s="40">
        <f t="shared" ref="T3:T66" si="9">R3*10^S3</f>
        <v>1</v>
      </c>
      <c r="U3" s="37"/>
      <c r="V3" s="40">
        <f t="shared" ref="V3:V66" si="10">FACT(A3)</f>
        <v>1</v>
      </c>
      <c r="W3">
        <v>0</v>
      </c>
      <c r="Z3">
        <v>0</v>
      </c>
      <c r="AA3">
        <f>_xlfn.GAMMA.DIST($AH$1,$Z3+1,1,FALSE)</f>
        <v>3.0353913807886683E-4</v>
      </c>
      <c r="AB3">
        <v>1</v>
      </c>
      <c r="AC3" s="116">
        <f>AC4</f>
        <v>-0.5</v>
      </c>
      <c r="AD3" s="116">
        <v>0</v>
      </c>
      <c r="AE3" s="116">
        <v>0</v>
      </c>
    </row>
    <row r="4" spans="1:43">
      <c r="A4">
        <v>1</v>
      </c>
      <c r="B4">
        <f t="shared" si="0"/>
        <v>2.4586670184388207E-3</v>
      </c>
      <c r="D4" s="43">
        <f>P4*AH$7*10^(Q4+AH$8)</f>
        <v>2.4586670184388207E-3</v>
      </c>
      <c r="E4" s="43">
        <f t="shared" ref="E4:E67" si="11">_xlfn.POISSON.DIST($A4,$AH$1,FALSE)</f>
        <v>2.4586670184388211E-3</v>
      </c>
      <c r="F4" s="43">
        <f t="shared" ref="F4:F66" si="12">_xlfn.POISSON.DIST($A4,$AH$1,TRUE)</f>
        <v>2.7622061565176874E-3</v>
      </c>
      <c r="G4" s="43">
        <f t="shared" ref="G4:G67" si="13">_xlfn.GAMMA.DIST($AH$1,A4+1,1,FALSE)</f>
        <v>2.4586670184388207E-3</v>
      </c>
      <c r="H4" s="43">
        <f t="shared" si="2"/>
        <v>2.762206156517677E-3</v>
      </c>
      <c r="I4" s="76">
        <f>1-F3</f>
        <v>0.9996964608619211</v>
      </c>
      <c r="J4" s="57">
        <f t="shared" ref="J4:J67" si="14">IF(A4&lt;AH$2,1,0)</f>
        <v>0</v>
      </c>
      <c r="K4" s="58">
        <f t="shared" ref="K4:K67" si="15">D4*J4</f>
        <v>0</v>
      </c>
      <c r="L4" s="58"/>
      <c r="M4" s="40">
        <f t="shared" si="3"/>
        <v>8.1</v>
      </c>
      <c r="N4" s="40">
        <f t="shared" si="4"/>
        <v>0.80999999999999994</v>
      </c>
      <c r="O4" s="50">
        <f t="shared" si="5"/>
        <v>1</v>
      </c>
      <c r="P4" s="40">
        <f t="shared" si="6"/>
        <v>0.80999999999999994</v>
      </c>
      <c r="Q4" s="46">
        <f t="shared" si="7"/>
        <v>1</v>
      </c>
      <c r="R4" s="45">
        <f t="shared" ref="R4:R5" si="16">V4</f>
        <v>1</v>
      </c>
      <c r="S4" s="46">
        <f t="shared" si="8"/>
        <v>0</v>
      </c>
      <c r="T4" s="40">
        <f t="shared" si="9"/>
        <v>1</v>
      </c>
      <c r="U4" s="37"/>
      <c r="V4" s="40">
        <f t="shared" si="10"/>
        <v>1</v>
      </c>
      <c r="Z4">
        <f>Z3+0.1</f>
        <v>0.1</v>
      </c>
      <c r="AA4">
        <f t="shared" ref="AA4:AA67" si="17">_xlfn.GAMMA.DIST($AH$1,$Z4+1,1,FALSE)</f>
        <v>3.9329871231989105E-4</v>
      </c>
      <c r="AB4">
        <f>_xlfn.GAMMA.DIST($AH$1,$Z4,1,TRUE)</f>
        <v>0.99999558876084516</v>
      </c>
      <c r="AC4">
        <v>-0.5</v>
      </c>
      <c r="AD4">
        <f>_xlfn.POISSON.DIST(AC4+0.5,$AH$1,FALSE)</f>
        <v>3.0353913807886678E-4</v>
      </c>
      <c r="AE4">
        <v>1</v>
      </c>
      <c r="AJ4" t="str">
        <f>"Expected value "&amp;AG1&amp;"="&amp;AH1</f>
        <v>Expected value λ=8.1</v>
      </c>
    </row>
    <row r="5" spans="1:43">
      <c r="A5">
        <v>2</v>
      </c>
      <c r="B5">
        <f t="shared" si="0"/>
        <v>9.9576014246772239E-3</v>
      </c>
      <c r="D5" s="43">
        <f t="shared" si="1"/>
        <v>9.9576014246772222E-3</v>
      </c>
      <c r="E5" s="43">
        <f t="shared" si="11"/>
        <v>9.9576014246772239E-3</v>
      </c>
      <c r="F5" s="43">
        <f t="shared" si="12"/>
        <v>1.2719807581194911E-2</v>
      </c>
      <c r="G5" s="43">
        <f t="shared" si="13"/>
        <v>9.9576014246772274E-3</v>
      </c>
      <c r="H5" s="43">
        <f t="shared" si="2"/>
        <v>1.2719807581194953E-2</v>
      </c>
      <c r="I5" s="76">
        <f t="shared" ref="I5:I68" si="18">1-F4</f>
        <v>0.99723779384348232</v>
      </c>
      <c r="J5" s="57">
        <f t="shared" si="14"/>
        <v>0</v>
      </c>
      <c r="K5" s="58">
        <f t="shared" si="15"/>
        <v>0</v>
      </c>
      <c r="L5" s="58"/>
      <c r="M5" s="40">
        <f t="shared" si="3"/>
        <v>65.61</v>
      </c>
      <c r="N5" s="40">
        <f t="shared" si="4"/>
        <v>0.65609999999999991</v>
      </c>
      <c r="O5" s="50">
        <f t="shared" si="5"/>
        <v>2</v>
      </c>
      <c r="P5" s="40">
        <f t="shared" si="6"/>
        <v>0.32804999999999995</v>
      </c>
      <c r="Q5" s="46">
        <f t="shared" si="7"/>
        <v>2</v>
      </c>
      <c r="R5" s="45">
        <f t="shared" si="16"/>
        <v>2</v>
      </c>
      <c r="S5" s="46">
        <f t="shared" si="8"/>
        <v>0</v>
      </c>
      <c r="T5" s="40">
        <f t="shared" si="9"/>
        <v>2</v>
      </c>
      <c r="U5" s="37"/>
      <c r="V5" s="40">
        <f t="shared" si="10"/>
        <v>2</v>
      </c>
      <c r="Z5">
        <f t="shared" ref="Z5:Z68" si="19">Z4+0.1</f>
        <v>0.2</v>
      </c>
      <c r="AA5">
        <f>_xlfn.GAMMA.DIST($AH$1,$Z5+1,1,FALSE)</f>
        <v>5.0233009346702822E-4</v>
      </c>
      <c r="AB5">
        <f t="shared" ref="AB5:AB68" si="20">_xlfn.GAMMA.DIST($AH$1,$Z5,1,TRUE)</f>
        <v>0.99998861520646787</v>
      </c>
      <c r="AC5">
        <f>AC4+1</f>
        <v>0.5</v>
      </c>
      <c r="AD5">
        <f>AD4</f>
        <v>3.0353913807886678E-4</v>
      </c>
      <c r="AE5">
        <f>AE4</f>
        <v>1</v>
      </c>
    </row>
    <row r="6" spans="1:43">
      <c r="A6">
        <v>3</v>
      </c>
      <c r="B6">
        <f t="shared" si="0"/>
        <v>2.6885523846628501E-2</v>
      </c>
      <c r="D6" s="43">
        <f t="shared" si="1"/>
        <v>2.6885523846628498E-2</v>
      </c>
      <c r="E6" s="43">
        <f t="shared" si="11"/>
        <v>2.6885523846628512E-2</v>
      </c>
      <c r="F6" s="43">
        <f t="shared" si="12"/>
        <v>3.9605331427823409E-2</v>
      </c>
      <c r="G6" s="43">
        <f t="shared" si="13"/>
        <v>2.6885523846628512E-2</v>
      </c>
      <c r="H6" s="43">
        <f t="shared" si="2"/>
        <v>3.9605331427823409E-2</v>
      </c>
      <c r="I6" s="76">
        <f t="shared" si="18"/>
        <v>0.98728019241880505</v>
      </c>
      <c r="J6" s="57">
        <f t="shared" si="14"/>
        <v>0</v>
      </c>
      <c r="K6" s="58">
        <f t="shared" si="15"/>
        <v>0</v>
      </c>
      <c r="L6" s="58"/>
      <c r="M6" s="40">
        <f t="shared" si="3"/>
        <v>531.44099999999992</v>
      </c>
      <c r="N6" s="40">
        <f t="shared" si="4"/>
        <v>0.53144099999999983</v>
      </c>
      <c r="O6" s="50">
        <f t="shared" si="5"/>
        <v>3</v>
      </c>
      <c r="P6" s="40">
        <f t="shared" si="6"/>
        <v>8.8573499999999972E-2</v>
      </c>
      <c r="Q6" s="46">
        <f t="shared" si="7"/>
        <v>3</v>
      </c>
      <c r="R6" s="45">
        <f>V6</f>
        <v>6</v>
      </c>
      <c r="S6" s="46">
        <f t="shared" si="8"/>
        <v>0</v>
      </c>
      <c r="T6" s="40">
        <f t="shared" si="9"/>
        <v>6</v>
      </c>
      <c r="U6" s="37"/>
      <c r="V6" s="40">
        <f t="shared" si="10"/>
        <v>6</v>
      </c>
      <c r="Z6">
        <f t="shared" si="19"/>
        <v>0.30000000000000004</v>
      </c>
      <c r="AA6">
        <f t="shared" si="17"/>
        <v>6.3349023544211514E-4</v>
      </c>
      <c r="AB6">
        <f t="shared" si="20"/>
        <v>0.99997823922680773</v>
      </c>
      <c r="AC6" s="116">
        <f>AC7</f>
        <v>0.5</v>
      </c>
      <c r="AD6" s="116">
        <v>0</v>
      </c>
      <c r="AE6" s="116">
        <v>0</v>
      </c>
      <c r="AF6" s="52"/>
      <c r="AG6" s="53" t="s">
        <v>75</v>
      </c>
      <c r="AH6" s="52">
        <f>EXP(-AH1)</f>
        <v>3.0353913807886678E-4</v>
      </c>
    </row>
    <row r="7" spans="1:43">
      <c r="A7">
        <v>4</v>
      </c>
      <c r="B7">
        <f t="shared" si="0"/>
        <v>5.4443185789422727E-2</v>
      </c>
      <c r="D7" s="43">
        <f t="shared" si="1"/>
        <v>5.4443185789422713E-2</v>
      </c>
      <c r="E7" s="43">
        <f t="shared" si="11"/>
        <v>5.4443185789422734E-2</v>
      </c>
      <c r="F7" s="43">
        <f t="shared" si="12"/>
        <v>9.4048517217246122E-2</v>
      </c>
      <c r="G7" s="43">
        <f t="shared" si="13"/>
        <v>5.4443185789422692E-2</v>
      </c>
      <c r="H7" s="43">
        <f t="shared" si="2"/>
        <v>9.4048517217246053E-2</v>
      </c>
      <c r="I7" s="76">
        <f t="shared" si="18"/>
        <v>0.96039466857217659</v>
      </c>
      <c r="J7" s="57">
        <f t="shared" si="14"/>
        <v>0</v>
      </c>
      <c r="K7" s="58">
        <f t="shared" si="15"/>
        <v>0</v>
      </c>
      <c r="L7" s="58"/>
      <c r="M7" s="40">
        <f t="shared" si="3"/>
        <v>4304.6720999999998</v>
      </c>
      <c r="N7" s="40">
        <f t="shared" si="4"/>
        <v>0.43046720999999988</v>
      </c>
      <c r="O7" s="50">
        <f t="shared" si="5"/>
        <v>4</v>
      </c>
      <c r="P7" s="40">
        <f t="shared" si="6"/>
        <v>0.17936133749999997</v>
      </c>
      <c r="Q7" s="46">
        <f t="shared" si="7"/>
        <v>3</v>
      </c>
      <c r="R7" s="47">
        <v>2.4</v>
      </c>
      <c r="S7" s="46">
        <f t="shared" si="8"/>
        <v>1</v>
      </c>
      <c r="T7" s="40">
        <f t="shared" si="9"/>
        <v>24</v>
      </c>
      <c r="U7" s="37"/>
      <c r="V7" s="40">
        <f t="shared" si="10"/>
        <v>24</v>
      </c>
      <c r="Z7">
        <f t="shared" si="19"/>
        <v>0.4</v>
      </c>
      <c r="AA7">
        <f t="shared" si="17"/>
        <v>7.8987057016782075E-4</v>
      </c>
      <c r="AB7">
        <f t="shared" si="20"/>
        <v>0.99996344253047209</v>
      </c>
      <c r="AC7">
        <v>0.5</v>
      </c>
      <c r="AD7">
        <f t="shared" ref="AD7" si="21">_xlfn.POISSON.DIST(AC7+0.5,$AH$1,FALSE)</f>
        <v>2.4586670184388211E-3</v>
      </c>
      <c r="AE7">
        <f>1-_xlfn.POISSON.DIST(AC7-0.5,$AH$1,TRUE)</f>
        <v>0.9996964608619211</v>
      </c>
      <c r="AF7" s="52"/>
      <c r="AG7" s="54" t="s">
        <v>76</v>
      </c>
      <c r="AH7" s="52">
        <f>AH6/10^ROUNDUP(LOG(AH6),0)</f>
        <v>3.0353913807886674</v>
      </c>
    </row>
    <row r="8" spans="1:43">
      <c r="A8">
        <v>5</v>
      </c>
      <c r="B8">
        <f t="shared" si="0"/>
        <v>8.8197960978864801E-2</v>
      </c>
      <c r="D8" s="43">
        <f t="shared" si="1"/>
        <v>8.8197960978864787E-2</v>
      </c>
      <c r="E8" s="43">
        <f t="shared" si="11"/>
        <v>8.8197960978864745E-2</v>
      </c>
      <c r="F8" s="43">
        <f t="shared" si="12"/>
        <v>0.18224647819611092</v>
      </c>
      <c r="G8" s="43">
        <f t="shared" si="13"/>
        <v>8.8197960978864801E-2</v>
      </c>
      <c r="H8" s="43">
        <f t="shared" si="2"/>
        <v>0.18224647819611095</v>
      </c>
      <c r="I8" s="76">
        <f t="shared" si="18"/>
        <v>0.90595148278275384</v>
      </c>
      <c r="J8" s="57">
        <f t="shared" si="14"/>
        <v>0</v>
      </c>
      <c r="K8" s="58">
        <f t="shared" si="15"/>
        <v>0</v>
      </c>
      <c r="L8" s="58"/>
      <c r="M8" s="40">
        <f t="shared" si="3"/>
        <v>34867.844009999993</v>
      </c>
      <c r="N8" s="40">
        <f t="shared" si="4"/>
        <v>0.34867844009999988</v>
      </c>
      <c r="O8" s="50">
        <f t="shared" si="5"/>
        <v>5</v>
      </c>
      <c r="P8" s="40">
        <f t="shared" si="6"/>
        <v>0.29056536674999989</v>
      </c>
      <c r="Q8" s="46">
        <f t="shared" si="7"/>
        <v>3</v>
      </c>
      <c r="R8" s="40">
        <v>1.2</v>
      </c>
      <c r="S8" s="46">
        <f t="shared" si="8"/>
        <v>2</v>
      </c>
      <c r="T8" s="40">
        <f t="shared" si="9"/>
        <v>120</v>
      </c>
      <c r="U8" s="37"/>
      <c r="V8" s="40">
        <f t="shared" si="10"/>
        <v>120</v>
      </c>
      <c r="Z8">
        <f t="shared" si="19"/>
        <v>0.5</v>
      </c>
      <c r="AA8">
        <f t="shared" si="17"/>
        <v>9.7479269359691768E-4</v>
      </c>
      <c r="AB8">
        <f t="shared" si="20"/>
        <v>0.99994300588376672</v>
      </c>
      <c r="AC8" s="115">
        <f t="shared" ref="AC8" si="22">AC7+1</f>
        <v>1.5</v>
      </c>
      <c r="AD8" s="115">
        <f t="shared" ref="AD8" si="23">AD7</f>
        <v>2.4586670184388211E-3</v>
      </c>
      <c r="AE8" s="115">
        <f t="shared" ref="AE8" si="24">AE7</f>
        <v>0.9996964608619211</v>
      </c>
      <c r="AF8" s="52"/>
      <c r="AG8" s="54" t="s">
        <v>77</v>
      </c>
      <c r="AH8" s="52">
        <f>ROUNDUP(LOG10(AH6),0)</f>
        <v>-4</v>
      </c>
    </row>
    <row r="9" spans="1:43">
      <c r="A9">
        <v>6</v>
      </c>
      <c r="B9">
        <f t="shared" si="0"/>
        <v>0.11906724732146748</v>
      </c>
      <c r="D9" s="43">
        <f t="shared" si="1"/>
        <v>0.11906724732146745</v>
      </c>
      <c r="E9" s="43">
        <f t="shared" si="11"/>
        <v>0.11906724732146746</v>
      </c>
      <c r="F9" s="43">
        <f t="shared" si="12"/>
        <v>0.30131372551757846</v>
      </c>
      <c r="G9" s="43">
        <f t="shared" si="13"/>
        <v>0.11906724732146748</v>
      </c>
      <c r="H9" s="43">
        <f t="shared" si="2"/>
        <v>0.3013137255175784</v>
      </c>
      <c r="I9" s="76">
        <f t="shared" si="18"/>
        <v>0.81775352180388905</v>
      </c>
      <c r="J9" s="57">
        <f t="shared" si="14"/>
        <v>0</v>
      </c>
      <c r="K9" s="58">
        <f t="shared" si="15"/>
        <v>0</v>
      </c>
      <c r="L9" s="58"/>
      <c r="M9" s="40">
        <f t="shared" si="3"/>
        <v>282429.53648099996</v>
      </c>
      <c r="N9" s="40">
        <f t="shared" si="4"/>
        <v>0.28242953648099989</v>
      </c>
      <c r="O9" s="50">
        <f t="shared" si="5"/>
        <v>6</v>
      </c>
      <c r="P9" s="40">
        <f t="shared" si="6"/>
        <v>3.9226324511249987E-2</v>
      </c>
      <c r="Q9" s="46">
        <f t="shared" si="7"/>
        <v>4</v>
      </c>
      <c r="R9" s="40">
        <v>7.2</v>
      </c>
      <c r="S9" s="46">
        <f t="shared" si="8"/>
        <v>2</v>
      </c>
      <c r="T9" s="40">
        <f t="shared" si="9"/>
        <v>720</v>
      </c>
      <c r="U9" s="37"/>
      <c r="V9" s="40">
        <f t="shared" si="10"/>
        <v>720</v>
      </c>
      <c r="Z9">
        <f t="shared" si="19"/>
        <v>0.6</v>
      </c>
      <c r="AA9">
        <f t="shared" si="17"/>
        <v>1.1918008489852146E-3</v>
      </c>
      <c r="AB9">
        <f t="shared" si="20"/>
        <v>0.99991548547459641</v>
      </c>
      <c r="AC9" s="116">
        <f>AC10</f>
        <v>1.5</v>
      </c>
      <c r="AD9" s="116">
        <v>0</v>
      </c>
      <c r="AE9" s="116">
        <v>0</v>
      </c>
    </row>
    <row r="10" spans="1:43">
      <c r="A10">
        <v>7</v>
      </c>
      <c r="B10">
        <f t="shared" si="0"/>
        <v>0.13777781475769807</v>
      </c>
      <c r="D10" s="43">
        <f t="shared" si="1"/>
        <v>0.13777781475769801</v>
      </c>
      <c r="E10" s="43">
        <f t="shared" si="11"/>
        <v>0.13777781475769807</v>
      </c>
      <c r="F10" s="43">
        <f t="shared" si="12"/>
        <v>0.43909154027527647</v>
      </c>
      <c r="G10" s="43">
        <f t="shared" si="13"/>
        <v>0.13777781475769807</v>
      </c>
      <c r="H10" s="43">
        <f t="shared" si="2"/>
        <v>0.43909154027527642</v>
      </c>
      <c r="I10" s="76">
        <f t="shared" si="18"/>
        <v>0.6986862744824216</v>
      </c>
      <c r="J10" s="57">
        <f t="shared" si="14"/>
        <v>0</v>
      </c>
      <c r="K10" s="58">
        <f t="shared" si="15"/>
        <v>0</v>
      </c>
      <c r="L10" s="58"/>
      <c r="M10" s="40">
        <f t="shared" si="3"/>
        <v>2287679.2454960993</v>
      </c>
      <c r="N10" s="40">
        <f t="shared" si="4"/>
        <v>0.22876792454960987</v>
      </c>
      <c r="O10" s="50">
        <f t="shared" si="5"/>
        <v>7</v>
      </c>
      <c r="P10" s="40">
        <f t="shared" si="6"/>
        <v>4.5390461220160688E-2</v>
      </c>
      <c r="Q10" s="46">
        <f t="shared" si="7"/>
        <v>4</v>
      </c>
      <c r="R10" s="40">
        <f>V10/10^S10</f>
        <v>5.04</v>
      </c>
      <c r="S10" s="46">
        <f>ROUNDDOWN(LOG(V10),0)</f>
        <v>3</v>
      </c>
      <c r="T10" s="40">
        <f t="shared" si="9"/>
        <v>5040</v>
      </c>
      <c r="U10" s="37"/>
      <c r="V10" s="40">
        <f t="shared" si="10"/>
        <v>5040</v>
      </c>
      <c r="Z10">
        <f t="shared" si="19"/>
        <v>0.7</v>
      </c>
      <c r="AA10">
        <f t="shared" si="17"/>
        <v>1.4446510717446735E-3</v>
      </c>
      <c r="AB10">
        <f t="shared" si="20"/>
        <v>0.99987918862584557</v>
      </c>
      <c r="AC10">
        <v>1.5</v>
      </c>
      <c r="AD10">
        <f>_xlfn.POISSON.DIST(AC10+0.5,$AH$1,FALSE)</f>
        <v>9.9576014246772239E-3</v>
      </c>
      <c r="AE10">
        <f>1-_xlfn.POISSON.DIST(AC10-0.5,$AH$1,TRUE)</f>
        <v>0.99723779384348232</v>
      </c>
      <c r="AG10" t="s">
        <v>78</v>
      </c>
      <c r="AH10">
        <f>IF(AH1&gt;1,(ROUNDUP(LOG(AH1),0)),1)</f>
        <v>1</v>
      </c>
    </row>
    <row r="11" spans="1:43">
      <c r="A11">
        <v>8</v>
      </c>
      <c r="B11">
        <f t="shared" si="0"/>
        <v>0.13950003744216932</v>
      </c>
      <c r="D11" s="43">
        <f t="shared" si="1"/>
        <v>0.13950003744216924</v>
      </c>
      <c r="E11" s="43">
        <f t="shared" si="11"/>
        <v>0.13950003744216929</v>
      </c>
      <c r="F11" s="43">
        <f t="shared" si="12"/>
        <v>0.57859157771744563</v>
      </c>
      <c r="G11" s="43">
        <f t="shared" si="13"/>
        <v>0.13950003744216927</v>
      </c>
      <c r="H11" s="43">
        <f t="shared" si="2"/>
        <v>0.57859157771744563</v>
      </c>
      <c r="I11" s="76">
        <f t="shared" si="18"/>
        <v>0.56090845972472358</v>
      </c>
      <c r="J11" s="57">
        <f t="shared" si="14"/>
        <v>0</v>
      </c>
      <c r="K11" s="58">
        <f t="shared" si="15"/>
        <v>0</v>
      </c>
      <c r="L11" s="58"/>
      <c r="M11" s="40">
        <f t="shared" si="3"/>
        <v>18530201.888518408</v>
      </c>
      <c r="N11" s="40">
        <f t="shared" si="4"/>
        <v>0.18530201888518399</v>
      </c>
      <c r="O11" s="50">
        <f t="shared" si="5"/>
        <v>8</v>
      </c>
      <c r="P11" s="40">
        <f t="shared" si="6"/>
        <v>4.5957841985412695E-2</v>
      </c>
      <c r="Q11" s="46">
        <f t="shared" si="7"/>
        <v>4</v>
      </c>
      <c r="R11" s="40">
        <f t="shared" ref="R11:R74" si="25">V11/10^S11</f>
        <v>4.032</v>
      </c>
      <c r="S11" s="46">
        <f t="shared" ref="S11:S74" si="26">ROUNDDOWN(LOG(V11),0)</f>
        <v>4</v>
      </c>
      <c r="T11" s="40">
        <f t="shared" si="9"/>
        <v>40320</v>
      </c>
      <c r="U11" s="37"/>
      <c r="V11" s="40">
        <f t="shared" si="10"/>
        <v>40320</v>
      </c>
      <c r="Z11">
        <f t="shared" si="19"/>
        <v>0.79999999999999993</v>
      </c>
      <c r="AA11">
        <f t="shared" si="17"/>
        <v>1.7372969029554152E-3</v>
      </c>
      <c r="AB11">
        <f t="shared" si="20"/>
        <v>0.99983214911255058</v>
      </c>
      <c r="AC11" s="115">
        <f>AC10+1</f>
        <v>2.5</v>
      </c>
      <c r="AD11" s="115">
        <f>AD10</f>
        <v>9.9576014246772239E-3</v>
      </c>
      <c r="AE11" s="115">
        <f>AE10</f>
        <v>0.99723779384348232</v>
      </c>
      <c r="AG11" t="s">
        <v>79</v>
      </c>
      <c r="AH11" s="35">
        <f>10^AH10</f>
        <v>10</v>
      </c>
    </row>
    <row r="12" spans="1:43">
      <c r="A12">
        <v>9</v>
      </c>
      <c r="B12">
        <f t="shared" si="0"/>
        <v>0.1255500336979524</v>
      </c>
      <c r="D12" s="43">
        <f t="shared" si="1"/>
        <v>0.12555003369795231</v>
      </c>
      <c r="E12" s="43">
        <f t="shared" si="11"/>
        <v>0.12555003369795234</v>
      </c>
      <c r="F12" s="43">
        <f t="shared" si="12"/>
        <v>0.70414161141539799</v>
      </c>
      <c r="G12" s="43">
        <f t="shared" si="13"/>
        <v>0.12555003369795237</v>
      </c>
      <c r="H12" s="43">
        <f t="shared" si="2"/>
        <v>0.70414161141539799</v>
      </c>
      <c r="I12" s="76">
        <f t="shared" si="18"/>
        <v>0.42140842228255437</v>
      </c>
      <c r="J12" s="57">
        <f t="shared" si="14"/>
        <v>0</v>
      </c>
      <c r="K12" s="58">
        <f t="shared" si="15"/>
        <v>0</v>
      </c>
      <c r="L12" s="58"/>
      <c r="M12" s="40">
        <f t="shared" si="3"/>
        <v>150094635.2969991</v>
      </c>
      <c r="N12" s="40">
        <f t="shared" si="4"/>
        <v>0.15009463529699901</v>
      </c>
      <c r="O12" s="50">
        <f t="shared" si="5"/>
        <v>9</v>
      </c>
      <c r="P12" s="40">
        <f t="shared" si="6"/>
        <v>4.1362057786871423E-2</v>
      </c>
      <c r="Q12" s="46">
        <f t="shared" si="7"/>
        <v>4</v>
      </c>
      <c r="R12" s="40">
        <f t="shared" si="25"/>
        <v>3.6288</v>
      </c>
      <c r="S12" s="46">
        <f t="shared" si="26"/>
        <v>5</v>
      </c>
      <c r="T12" s="40">
        <f t="shared" si="9"/>
        <v>362880</v>
      </c>
      <c r="U12" s="37"/>
      <c r="V12" s="40">
        <f t="shared" si="10"/>
        <v>362880</v>
      </c>
      <c r="Z12">
        <f t="shared" si="19"/>
        <v>0.89999999999999991</v>
      </c>
      <c r="AA12">
        <f t="shared" si="17"/>
        <v>2.0738716246351224E-3</v>
      </c>
      <c r="AB12">
        <f t="shared" si="20"/>
        <v>0.99977210236466774</v>
      </c>
      <c r="AC12" s="116">
        <f>AC13</f>
        <v>2.5</v>
      </c>
      <c r="AD12" s="116">
        <v>0</v>
      </c>
      <c r="AE12" s="116">
        <v>0</v>
      </c>
      <c r="AG12" s="33" t="s">
        <v>80</v>
      </c>
      <c r="AH12" s="35">
        <f>AH1/AH11</f>
        <v>0.80999999999999994</v>
      </c>
    </row>
    <row r="13" spans="1:43">
      <c r="A13">
        <v>10</v>
      </c>
      <c r="B13">
        <f t="shared" si="0"/>
        <v>0.10169552729534144</v>
      </c>
      <c r="D13" s="43">
        <f t="shared" si="1"/>
        <v>0.10169552729534136</v>
      </c>
      <c r="E13" s="43">
        <f t="shared" si="11"/>
        <v>0.10169552729534141</v>
      </c>
      <c r="F13" s="43">
        <f t="shared" si="12"/>
        <v>0.80583713871073959</v>
      </c>
      <c r="G13" s="43">
        <f t="shared" si="13"/>
        <v>0.10169552729534138</v>
      </c>
      <c r="H13" s="43">
        <f t="shared" si="2"/>
        <v>0.80583713871073959</v>
      </c>
      <c r="I13" s="76">
        <f t="shared" si="18"/>
        <v>0.29585838858460201</v>
      </c>
      <c r="J13" s="57">
        <f t="shared" si="14"/>
        <v>0</v>
      </c>
      <c r="K13" s="58">
        <f t="shared" si="15"/>
        <v>0</v>
      </c>
      <c r="L13" s="58"/>
      <c r="M13" s="40">
        <f t="shared" si="3"/>
        <v>1215766545.9056928</v>
      </c>
      <c r="N13" s="40">
        <f t="shared" si="4"/>
        <v>0.1215766545905692</v>
      </c>
      <c r="O13" s="50">
        <f t="shared" si="5"/>
        <v>10</v>
      </c>
      <c r="P13" s="40">
        <f t="shared" si="6"/>
        <v>3.3503266807365852E-2</v>
      </c>
      <c r="Q13" s="46">
        <f t="shared" si="7"/>
        <v>4</v>
      </c>
      <c r="R13" s="40">
        <f t="shared" si="25"/>
        <v>3.6288</v>
      </c>
      <c r="S13" s="46">
        <f t="shared" si="26"/>
        <v>6</v>
      </c>
      <c r="T13" s="40">
        <f t="shared" si="9"/>
        <v>3628800</v>
      </c>
      <c r="U13" s="37"/>
      <c r="V13" s="40">
        <f t="shared" si="10"/>
        <v>3628800</v>
      </c>
      <c r="Z13">
        <f t="shared" si="19"/>
        <v>0.99999999999999989</v>
      </c>
      <c r="AA13">
        <f t="shared" si="17"/>
        <v>2.4586670184388207E-3</v>
      </c>
      <c r="AB13">
        <f t="shared" si="20"/>
        <v>0.99969646086192121</v>
      </c>
      <c r="AC13">
        <v>2.5</v>
      </c>
      <c r="AD13">
        <f>_xlfn.POISSON.DIST(AC13+0.5,$AH$1,FALSE)</f>
        <v>2.6885523846628512E-2</v>
      </c>
      <c r="AE13">
        <f>1-_xlfn.POISSON.DIST(AC13-0.5,$AH$1,TRUE)</f>
        <v>0.98728019241880505</v>
      </c>
    </row>
    <row r="14" spans="1:43">
      <c r="A14">
        <v>11</v>
      </c>
      <c r="B14">
        <f t="shared" si="0"/>
        <v>7.4884888281115045E-2</v>
      </c>
      <c r="D14" s="43">
        <f t="shared" si="1"/>
        <v>7.4884888281114989E-2</v>
      </c>
      <c r="E14" s="43">
        <f t="shared" si="11"/>
        <v>7.4884888281115017E-2</v>
      </c>
      <c r="F14" s="43">
        <f t="shared" si="12"/>
        <v>0.88072202699185453</v>
      </c>
      <c r="G14" s="43">
        <f t="shared" si="13"/>
        <v>7.4884888281115003E-2</v>
      </c>
      <c r="H14" s="43">
        <f t="shared" si="2"/>
        <v>0.88072202699185453</v>
      </c>
      <c r="I14" s="76">
        <f t="shared" si="18"/>
        <v>0.19416286128926041</v>
      </c>
      <c r="J14" s="57">
        <f t="shared" si="14"/>
        <v>0</v>
      </c>
      <c r="K14" s="58">
        <f t="shared" si="15"/>
        <v>0</v>
      </c>
      <c r="L14" s="58"/>
      <c r="M14" s="40">
        <f t="shared" si="3"/>
        <v>9847709021.8361092</v>
      </c>
      <c r="N14" s="40">
        <f t="shared" si="4"/>
        <v>9.8477090218361041E-2</v>
      </c>
      <c r="O14" s="50">
        <f t="shared" si="5"/>
        <v>11</v>
      </c>
      <c r="P14" s="40">
        <f t="shared" si="6"/>
        <v>2.4670587376333031E-2</v>
      </c>
      <c r="Q14" s="46">
        <f t="shared" si="7"/>
        <v>4</v>
      </c>
      <c r="R14" s="40">
        <f t="shared" si="25"/>
        <v>3.9916800000000001</v>
      </c>
      <c r="S14" s="46">
        <f t="shared" si="26"/>
        <v>7</v>
      </c>
      <c r="T14" s="40">
        <f t="shared" si="9"/>
        <v>39916800</v>
      </c>
      <c r="U14" s="35"/>
      <c r="V14" s="40">
        <f t="shared" si="10"/>
        <v>39916800</v>
      </c>
      <c r="Z14">
        <f t="shared" si="19"/>
        <v>1.0999999999999999</v>
      </c>
      <c r="AA14">
        <f t="shared" si="17"/>
        <v>2.8961086998101045E-3</v>
      </c>
      <c r="AB14">
        <f t="shared" si="20"/>
        <v>0.99960229004852519</v>
      </c>
      <c r="AC14" s="115">
        <f>AC13+1</f>
        <v>3.5</v>
      </c>
      <c r="AD14" s="115">
        <f>AD13</f>
        <v>2.6885523846628512E-2</v>
      </c>
      <c r="AE14" s="115">
        <f>AE13</f>
        <v>0.98728019241880505</v>
      </c>
      <c r="AF14" t="s">
        <v>81</v>
      </c>
    </row>
    <row r="15" spans="1:43">
      <c r="A15">
        <v>12</v>
      </c>
      <c r="B15">
        <f t="shared" si="0"/>
        <v>5.054729958975266E-2</v>
      </c>
      <c r="D15" s="43">
        <f t="shared" si="1"/>
        <v>5.0547299589752626E-2</v>
      </c>
      <c r="E15" s="43">
        <f t="shared" si="11"/>
        <v>5.0547299589752626E-2</v>
      </c>
      <c r="F15" s="43">
        <f t="shared" si="12"/>
        <v>0.9312693265816071</v>
      </c>
      <c r="G15" s="43">
        <f t="shared" si="13"/>
        <v>5.0547299589752653E-2</v>
      </c>
      <c r="H15" s="43">
        <f t="shared" si="2"/>
        <v>0.9312693265816071</v>
      </c>
      <c r="I15" s="76">
        <f t="shared" si="18"/>
        <v>0.11927797300814547</v>
      </c>
      <c r="J15" s="57">
        <f t="shared" si="14"/>
        <v>0</v>
      </c>
      <c r="K15" s="58">
        <f t="shared" si="15"/>
        <v>0</v>
      </c>
      <c r="L15" s="58"/>
      <c r="M15" s="40">
        <f t="shared" si="3"/>
        <v>79766443076.872498</v>
      </c>
      <c r="N15" s="40">
        <f t="shared" si="4"/>
        <v>7.9766443076872445E-2</v>
      </c>
      <c r="O15" s="50">
        <f t="shared" si="5"/>
        <v>12</v>
      </c>
      <c r="P15" s="40">
        <f t="shared" si="6"/>
        <v>1.6652646479024799E-2</v>
      </c>
      <c r="Q15" s="46">
        <f t="shared" si="7"/>
        <v>4</v>
      </c>
      <c r="R15" s="40">
        <f t="shared" si="25"/>
        <v>4.7900159999999996</v>
      </c>
      <c r="S15" s="46">
        <f t="shared" si="26"/>
        <v>8</v>
      </c>
      <c r="T15" s="40">
        <f t="shared" si="9"/>
        <v>479001599.99999994</v>
      </c>
      <c r="U15" s="35"/>
      <c r="V15" s="40">
        <f t="shared" si="10"/>
        <v>479001600</v>
      </c>
      <c r="Z15">
        <f t="shared" si="19"/>
        <v>1.2</v>
      </c>
      <c r="AA15">
        <f t="shared" si="17"/>
        <v>3.3907281309024403E-3</v>
      </c>
      <c r="AB15">
        <f t="shared" si="20"/>
        <v>0.99948628511300086</v>
      </c>
      <c r="AC15" s="116">
        <f>AC16</f>
        <v>3.5</v>
      </c>
      <c r="AD15" s="116">
        <v>0</v>
      </c>
      <c r="AE15" s="116">
        <v>0</v>
      </c>
    </row>
    <row r="16" spans="1:43">
      <c r="A16">
        <v>13</v>
      </c>
      <c r="B16">
        <f t="shared" si="0"/>
        <v>3.1494855898230499E-2</v>
      </c>
      <c r="D16" s="43">
        <f t="shared" si="1"/>
        <v>3.1494855898230478E-2</v>
      </c>
      <c r="E16" s="43">
        <f t="shared" si="11"/>
        <v>3.1494855898230499E-2</v>
      </c>
      <c r="F16" s="43">
        <f t="shared" si="12"/>
        <v>0.96276418247983764</v>
      </c>
      <c r="G16" s="43">
        <f t="shared" si="13"/>
        <v>3.1494855898230471E-2</v>
      </c>
      <c r="H16" s="43">
        <f t="shared" si="2"/>
        <v>0.96276418247983764</v>
      </c>
      <c r="I16" s="76">
        <f t="shared" si="18"/>
        <v>6.8730673418392896E-2</v>
      </c>
      <c r="J16" s="57">
        <f t="shared" si="14"/>
        <v>0</v>
      </c>
      <c r="K16" s="58">
        <f t="shared" si="15"/>
        <v>0</v>
      </c>
      <c r="L16" s="58"/>
      <c r="M16" s="40">
        <f t="shared" si="3"/>
        <v>646108188922.66711</v>
      </c>
      <c r="N16" s="40">
        <f t="shared" si="4"/>
        <v>6.4610818892266678E-2</v>
      </c>
      <c r="O16" s="50">
        <f t="shared" si="5"/>
        <v>13</v>
      </c>
      <c r="P16" s="40">
        <f t="shared" si="6"/>
        <v>1.0375879729238527E-2</v>
      </c>
      <c r="Q16" s="46">
        <f t="shared" si="7"/>
        <v>4</v>
      </c>
      <c r="R16" s="40">
        <f t="shared" si="25"/>
        <v>6.2270208</v>
      </c>
      <c r="S16" s="46">
        <f t="shared" si="26"/>
        <v>9</v>
      </c>
      <c r="T16" s="40">
        <f t="shared" si="9"/>
        <v>6227020800</v>
      </c>
      <c r="U16" s="35"/>
      <c r="V16" s="40">
        <f t="shared" si="10"/>
        <v>6227020800</v>
      </c>
      <c r="Z16">
        <f t="shared" si="19"/>
        <v>1.3</v>
      </c>
      <c r="AA16">
        <f t="shared" si="17"/>
        <v>3.9471314669854828E-3</v>
      </c>
      <c r="AB16">
        <f t="shared" si="20"/>
        <v>0.99934474899136561</v>
      </c>
      <c r="AC16">
        <v>3.5</v>
      </c>
      <c r="AD16">
        <f>_xlfn.POISSON.DIST(AC16+0.5,$AH$1,FALSE)</f>
        <v>5.4443185789422734E-2</v>
      </c>
      <c r="AE16">
        <f>1-_xlfn.POISSON.DIST(AC16-0.5,$AH$1,TRUE)</f>
        <v>0.96039466857217659</v>
      </c>
    </row>
    <row r="17" spans="1:31">
      <c r="A17">
        <v>14</v>
      </c>
      <c r="B17">
        <f t="shared" si="0"/>
        <v>1.8222023769690506E-2</v>
      </c>
      <c r="D17" s="43">
        <f t="shared" si="1"/>
        <v>1.8222023769690489E-2</v>
      </c>
      <c r="E17" s="43">
        <f t="shared" si="11"/>
        <v>1.8222023769690485E-2</v>
      </c>
      <c r="F17" s="43">
        <f t="shared" si="12"/>
        <v>0.98098620624952804</v>
      </c>
      <c r="G17" s="43">
        <f t="shared" si="13"/>
        <v>1.8222023769690527E-2</v>
      </c>
      <c r="H17" s="43">
        <f t="shared" si="2"/>
        <v>0.98098620624952815</v>
      </c>
      <c r="I17" s="76">
        <f t="shared" si="18"/>
        <v>3.7235817520162362E-2</v>
      </c>
      <c r="J17" s="57">
        <f t="shared" si="14"/>
        <v>0</v>
      </c>
      <c r="K17" s="58">
        <f t="shared" si="15"/>
        <v>0</v>
      </c>
      <c r="L17" s="58"/>
      <c r="M17" s="40">
        <f t="shared" si="3"/>
        <v>5233476330273.6045</v>
      </c>
      <c r="N17" s="40">
        <f t="shared" si="4"/>
        <v>5.2334763302736002E-2</v>
      </c>
      <c r="O17" s="50">
        <f t="shared" si="5"/>
        <v>14</v>
      </c>
      <c r="P17" s="40">
        <f t="shared" si="6"/>
        <v>6.0031875576308617E-3</v>
      </c>
      <c r="Q17" s="46">
        <f t="shared" si="7"/>
        <v>4</v>
      </c>
      <c r="R17" s="40">
        <f t="shared" si="25"/>
        <v>8.7178291199999993</v>
      </c>
      <c r="S17" s="46">
        <f t="shared" si="26"/>
        <v>10</v>
      </c>
      <c r="T17" s="40">
        <f t="shared" si="9"/>
        <v>87178291200</v>
      </c>
      <c r="U17" s="35"/>
      <c r="V17" s="40">
        <f t="shared" si="10"/>
        <v>87178291200</v>
      </c>
      <c r="Z17">
        <f t="shared" si="19"/>
        <v>1.4000000000000001</v>
      </c>
      <c r="AA17">
        <f t="shared" si="17"/>
        <v>4.5699654416852514E-3</v>
      </c>
      <c r="AB17">
        <f t="shared" si="20"/>
        <v>0.99917357196030432</v>
      </c>
      <c r="AC17" s="115">
        <f>AC16+1</f>
        <v>4.5</v>
      </c>
      <c r="AD17" s="115">
        <f>AD16</f>
        <v>5.4443185789422734E-2</v>
      </c>
      <c r="AE17" s="115">
        <f>AE16</f>
        <v>0.96039466857217659</v>
      </c>
    </row>
    <row r="18" spans="1:31">
      <c r="A18">
        <v>15</v>
      </c>
      <c r="B18">
        <f t="shared" si="0"/>
        <v>9.8398928356328713E-3</v>
      </c>
      <c r="D18" s="43">
        <f t="shared" si="1"/>
        <v>9.8398928356328626E-3</v>
      </c>
      <c r="E18" s="43">
        <f t="shared" si="11"/>
        <v>9.8398928356328852E-3</v>
      </c>
      <c r="F18" s="43">
        <f t="shared" si="12"/>
        <v>0.99082609908516095</v>
      </c>
      <c r="G18" s="43">
        <f t="shared" si="13"/>
        <v>9.8398928356328609E-3</v>
      </c>
      <c r="H18" s="43">
        <f t="shared" si="2"/>
        <v>0.99082609908516095</v>
      </c>
      <c r="I18" s="76">
        <f t="shared" si="18"/>
        <v>1.9013793750471963E-2</v>
      </c>
      <c r="J18" s="57">
        <f t="shared" si="14"/>
        <v>0</v>
      </c>
      <c r="K18" s="58">
        <f t="shared" si="15"/>
        <v>0</v>
      </c>
      <c r="L18" s="58"/>
      <c r="M18" s="40">
        <f t="shared" si="3"/>
        <v>42391158275216.188</v>
      </c>
      <c r="N18" s="40">
        <f t="shared" si="4"/>
        <v>4.2391158275216154E-2</v>
      </c>
      <c r="O18" s="50">
        <f t="shared" si="5"/>
        <v>15</v>
      </c>
      <c r="P18" s="40">
        <f t="shared" si="6"/>
        <v>3.2417212811206644E-2</v>
      </c>
      <c r="Q18" s="46">
        <f t="shared" si="7"/>
        <v>3</v>
      </c>
      <c r="R18" s="40">
        <f t="shared" si="25"/>
        <v>1.307674368</v>
      </c>
      <c r="S18" s="46">
        <f t="shared" si="26"/>
        <v>12</v>
      </c>
      <c r="T18" s="40">
        <f t="shared" si="9"/>
        <v>1307674368000</v>
      </c>
      <c r="U18" s="35"/>
      <c r="V18" s="40">
        <f t="shared" si="10"/>
        <v>1307674368000</v>
      </c>
      <c r="W18" s="36"/>
      <c r="Z18">
        <f t="shared" si="19"/>
        <v>1.5000000000000002</v>
      </c>
      <c r="AA18">
        <f t="shared" si="17"/>
        <v>5.2638805454233578E-3</v>
      </c>
      <c r="AB18">
        <f t="shared" si="20"/>
        <v>0.99896821319016982</v>
      </c>
      <c r="AC18" s="116">
        <f>AC19</f>
        <v>4.5</v>
      </c>
      <c r="AD18" s="116">
        <v>0</v>
      </c>
      <c r="AE18" s="116">
        <v>0</v>
      </c>
    </row>
    <row r="19" spans="1:31">
      <c r="A19">
        <v>16</v>
      </c>
      <c r="B19">
        <f t="shared" si="0"/>
        <v>4.9814457480391421E-3</v>
      </c>
      <c r="D19" s="43">
        <f t="shared" si="1"/>
        <v>4.9814457480391377E-3</v>
      </c>
      <c r="E19" s="43">
        <f t="shared" si="11"/>
        <v>4.9814457480391351E-3</v>
      </c>
      <c r="F19" s="43">
        <f t="shared" si="12"/>
        <v>0.99580754483320022</v>
      </c>
      <c r="G19" s="43">
        <f t="shared" si="13"/>
        <v>4.9814457480391351E-3</v>
      </c>
      <c r="H19" s="43">
        <f t="shared" si="2"/>
        <v>0.99580754483320011</v>
      </c>
      <c r="I19" s="76">
        <f t="shared" si="18"/>
        <v>9.1739009148390505E-3</v>
      </c>
      <c r="J19" s="57">
        <f t="shared" si="14"/>
        <v>0</v>
      </c>
      <c r="K19" s="58">
        <f t="shared" si="15"/>
        <v>0</v>
      </c>
      <c r="L19" s="58"/>
      <c r="M19" s="40">
        <f t="shared" si="3"/>
        <v>343368382029251.19</v>
      </c>
      <c r="N19" s="40">
        <f t="shared" si="4"/>
        <v>3.4336838202925088E-2</v>
      </c>
      <c r="O19" s="50">
        <f t="shared" si="5"/>
        <v>16</v>
      </c>
      <c r="P19" s="40">
        <f t="shared" si="6"/>
        <v>1.6411213985673367E-2</v>
      </c>
      <c r="Q19" s="46">
        <f t="shared" si="7"/>
        <v>3</v>
      </c>
      <c r="R19" s="40">
        <f t="shared" si="25"/>
        <v>2.0922789888</v>
      </c>
      <c r="S19" s="46">
        <f t="shared" si="26"/>
        <v>13</v>
      </c>
      <c r="T19" s="40">
        <f t="shared" si="9"/>
        <v>20922789888000</v>
      </c>
      <c r="U19" s="35"/>
      <c r="V19" s="38">
        <f t="shared" si="10"/>
        <v>20922789888000</v>
      </c>
      <c r="W19" s="36"/>
      <c r="Z19">
        <f t="shared" si="19"/>
        <v>1.6000000000000003</v>
      </c>
      <c r="AA19">
        <f t="shared" si="17"/>
        <v>6.0334917979876545E-3</v>
      </c>
      <c r="AB19">
        <f t="shared" si="20"/>
        <v>0.99872368462561112</v>
      </c>
      <c r="AC19">
        <v>4.5</v>
      </c>
      <c r="AD19">
        <f>_xlfn.POISSON.DIST(AC19+0.5,$AH$1,FALSE)</f>
        <v>8.8197960978864745E-2</v>
      </c>
      <c r="AE19">
        <f>1-_xlfn.POISSON.DIST(AC19-0.5,$AH$1,TRUE)</f>
        <v>0.90595148278275384</v>
      </c>
    </row>
    <row r="20" spans="1:31">
      <c r="A20">
        <v>17</v>
      </c>
      <c r="B20">
        <f t="shared" si="0"/>
        <v>2.3735123858304144E-3</v>
      </c>
      <c r="D20" s="43">
        <f t="shared" si="1"/>
        <v>2.3735123858304123E-3</v>
      </c>
      <c r="E20" s="43">
        <f t="shared" si="11"/>
        <v>2.3735123858304114E-3</v>
      </c>
      <c r="F20" s="43">
        <f t="shared" si="12"/>
        <v>0.99818105721903061</v>
      </c>
      <c r="G20" s="43">
        <f t="shared" si="13"/>
        <v>2.3735123858304166E-3</v>
      </c>
      <c r="H20" s="43">
        <f t="shared" si="2"/>
        <v>0.9981810572190305</v>
      </c>
      <c r="I20" s="76">
        <f t="shared" si="18"/>
        <v>4.19245516679978E-3</v>
      </c>
      <c r="J20" s="57">
        <f t="shared" si="14"/>
        <v>0</v>
      </c>
      <c r="K20" s="58">
        <f t="shared" si="15"/>
        <v>0</v>
      </c>
      <c r="L20" s="58"/>
      <c r="M20" s="40">
        <f t="shared" si="3"/>
        <v>2781283894436934.5</v>
      </c>
      <c r="N20" s="40">
        <f t="shared" si="4"/>
        <v>2.7812838944369318E-2</v>
      </c>
      <c r="O20" s="50">
        <f t="shared" si="5"/>
        <v>17</v>
      </c>
      <c r="P20" s="40">
        <f t="shared" si="6"/>
        <v>7.8194607814090732E-3</v>
      </c>
      <c r="Q20" s="46">
        <f t="shared" si="7"/>
        <v>3</v>
      </c>
      <c r="R20" s="40">
        <f t="shared" si="25"/>
        <v>3.5568742809599998</v>
      </c>
      <c r="S20" s="46">
        <f t="shared" si="26"/>
        <v>14</v>
      </c>
      <c r="T20" s="40">
        <f t="shared" si="9"/>
        <v>355687428096000</v>
      </c>
      <c r="U20" s="35"/>
      <c r="V20" s="38">
        <f t="shared" si="10"/>
        <v>355687428096000</v>
      </c>
      <c r="W20" s="36"/>
      <c r="Z20">
        <f t="shared" si="19"/>
        <v>1.7000000000000004</v>
      </c>
      <c r="AA20">
        <f t="shared" si="17"/>
        <v>6.8833374594893292E-3</v>
      </c>
      <c r="AB20">
        <f t="shared" si="20"/>
        <v>0.99843453755410083</v>
      </c>
      <c r="AC20" s="115">
        <f>AC19+1</f>
        <v>5.5</v>
      </c>
      <c r="AD20" s="115">
        <f>AD19</f>
        <v>8.8197960978864745E-2</v>
      </c>
      <c r="AE20" s="115">
        <f>AE19</f>
        <v>0.90595148278275384</v>
      </c>
    </row>
    <row r="21" spans="1:31">
      <c r="A21">
        <v>18</v>
      </c>
      <c r="B21">
        <f t="shared" si="0"/>
        <v>1.0680805736236866E-3</v>
      </c>
      <c r="D21" s="43">
        <f t="shared" si="1"/>
        <v>1.0680805736236856E-3</v>
      </c>
      <c r="E21" s="43">
        <f t="shared" si="11"/>
        <v>1.0680805736236875E-3</v>
      </c>
      <c r="F21" s="43">
        <f t="shared" si="12"/>
        <v>0.99924913779265423</v>
      </c>
      <c r="G21" s="43">
        <f t="shared" si="13"/>
        <v>1.0680805736236847E-3</v>
      </c>
      <c r="H21" s="43">
        <f t="shared" si="2"/>
        <v>0.99924913779265423</v>
      </c>
      <c r="I21" s="76">
        <f t="shared" si="18"/>
        <v>1.8189427809693903E-3</v>
      </c>
      <c r="J21" s="57">
        <f t="shared" si="14"/>
        <v>0</v>
      </c>
      <c r="K21" s="58">
        <f t="shared" si="15"/>
        <v>0</v>
      </c>
      <c r="L21" s="58"/>
      <c r="M21" s="40">
        <f t="shared" si="3"/>
        <v>2.2528399544939172E+16</v>
      </c>
      <c r="N21" s="40">
        <f t="shared" si="4"/>
        <v>2.2528399544939147E-2</v>
      </c>
      <c r="O21" s="50">
        <f t="shared" si="5"/>
        <v>18</v>
      </c>
      <c r="P21" s="40">
        <f t="shared" si="6"/>
        <v>3.5187573516340829E-3</v>
      </c>
      <c r="Q21" s="46">
        <f t="shared" si="7"/>
        <v>3</v>
      </c>
      <c r="R21" s="40">
        <f t="shared" si="25"/>
        <v>6.4023737057280004</v>
      </c>
      <c r="S21" s="46">
        <f t="shared" si="26"/>
        <v>15</v>
      </c>
      <c r="T21" s="40">
        <f t="shared" si="9"/>
        <v>6402373705728000</v>
      </c>
      <c r="U21" s="35"/>
      <c r="V21" s="38">
        <f t="shared" si="10"/>
        <v>6402373705728000</v>
      </c>
      <c r="W21" s="36"/>
      <c r="Z21">
        <f t="shared" si="19"/>
        <v>1.8000000000000005</v>
      </c>
      <c r="AA21">
        <f t="shared" si="17"/>
        <v>7.8178360632993778E-3</v>
      </c>
      <c r="AB21">
        <f t="shared" si="20"/>
        <v>0.99809485220959515</v>
      </c>
      <c r="AC21" s="116">
        <f>AC22</f>
        <v>5.5</v>
      </c>
      <c r="AD21" s="116">
        <v>0</v>
      </c>
      <c r="AE21" s="116">
        <v>0</v>
      </c>
    </row>
    <row r="22" spans="1:31">
      <c r="A22">
        <v>19</v>
      </c>
      <c r="B22">
        <f t="shared" si="0"/>
        <v>4.5533961296588744E-4</v>
      </c>
      <c r="D22" s="43">
        <f t="shared" si="1"/>
        <v>4.5533961296588684E-4</v>
      </c>
      <c r="E22" s="43">
        <f t="shared" si="11"/>
        <v>4.5533961296588657E-4</v>
      </c>
      <c r="F22" s="43">
        <f t="shared" si="12"/>
        <v>0.99970447740562007</v>
      </c>
      <c r="G22" s="43">
        <f t="shared" si="13"/>
        <v>4.5533961296588603E-4</v>
      </c>
      <c r="H22" s="43">
        <f t="shared" si="2"/>
        <v>0.99970447740562007</v>
      </c>
      <c r="I22" s="76">
        <f t="shared" si="18"/>
        <v>7.5086220734577047E-4</v>
      </c>
      <c r="J22" s="57">
        <f t="shared" si="14"/>
        <v>0</v>
      </c>
      <c r="K22" s="58">
        <f t="shared" si="15"/>
        <v>0</v>
      </c>
      <c r="L22" s="58"/>
      <c r="M22" s="40">
        <f t="shared" si="3"/>
        <v>1.8248003631400726E+17</v>
      </c>
      <c r="N22" s="40">
        <f t="shared" si="4"/>
        <v>1.8248003631400705E-2</v>
      </c>
      <c r="O22" s="50">
        <f t="shared" si="5"/>
        <v>19</v>
      </c>
      <c r="P22" s="40">
        <f t="shared" si="6"/>
        <v>1.5001018183282139E-2</v>
      </c>
      <c r="Q22" s="46">
        <f t="shared" si="7"/>
        <v>2</v>
      </c>
      <c r="R22" s="40">
        <f t="shared" si="25"/>
        <v>1.2164510040883201</v>
      </c>
      <c r="S22" s="46">
        <f t="shared" si="26"/>
        <v>17</v>
      </c>
      <c r="T22" s="40">
        <f t="shared" si="9"/>
        <v>1.21645100408832E+17</v>
      </c>
      <c r="U22" s="35"/>
      <c r="V22" s="38">
        <f t="shared" si="10"/>
        <v>1.21645100408832E+17</v>
      </c>
      <c r="W22" s="36"/>
      <c r="Z22">
        <f t="shared" si="19"/>
        <v>1.9000000000000006</v>
      </c>
      <c r="AA22">
        <f t="shared" si="17"/>
        <v>8.8412421892339402E-3</v>
      </c>
      <c r="AB22">
        <f t="shared" si="20"/>
        <v>0.99769823074003261</v>
      </c>
      <c r="AC22">
        <v>5.5</v>
      </c>
      <c r="AD22">
        <f>_xlfn.POISSON.DIST(AC22+0.5,$AH$1,FALSE)</f>
        <v>0.11906724732146746</v>
      </c>
      <c r="AE22">
        <f>1-_xlfn.POISSON.DIST(AC22-0.5,$AH$1,TRUE)</f>
        <v>0.81775352180388905</v>
      </c>
    </row>
    <row r="23" spans="1:31">
      <c r="A23">
        <v>20</v>
      </c>
      <c r="B23">
        <f t="shared" si="0"/>
        <v>1.8441254325118439E-4</v>
      </c>
      <c r="D23" s="43">
        <f t="shared" si="1"/>
        <v>1.844125432511842E-4</v>
      </c>
      <c r="E23" s="43">
        <f t="shared" si="11"/>
        <v>1.8441254325118382E-4</v>
      </c>
      <c r="F23" s="43">
        <f t="shared" si="12"/>
        <v>0.99988888994887137</v>
      </c>
      <c r="G23" s="43">
        <f t="shared" si="13"/>
        <v>1.8441254325118461E-4</v>
      </c>
      <c r="H23" s="43">
        <f t="shared" si="2"/>
        <v>0.99988888994887126</v>
      </c>
      <c r="I23" s="76">
        <f t="shared" si="18"/>
        <v>2.9552259437992667E-4</v>
      </c>
      <c r="J23" s="57">
        <f t="shared" si="14"/>
        <v>0</v>
      </c>
      <c r="K23" s="58">
        <f t="shared" si="15"/>
        <v>0</v>
      </c>
      <c r="L23" s="58"/>
      <c r="M23" s="40">
        <f t="shared" si="3"/>
        <v>1.4780882941434588E+18</v>
      </c>
      <c r="N23" s="40">
        <f t="shared" si="4"/>
        <v>1.4780882941434573E-2</v>
      </c>
      <c r="O23" s="50">
        <f t="shared" si="5"/>
        <v>20</v>
      </c>
      <c r="P23" s="40">
        <f t="shared" si="6"/>
        <v>6.0754123642292671E-3</v>
      </c>
      <c r="Q23" s="46">
        <f t="shared" si="7"/>
        <v>2</v>
      </c>
      <c r="R23" s="40">
        <f t="shared" si="25"/>
        <v>2.4329020081766402</v>
      </c>
      <c r="S23" s="46">
        <f t="shared" si="26"/>
        <v>18</v>
      </c>
      <c r="T23" s="40">
        <f t="shared" si="9"/>
        <v>2.43290200817664E+18</v>
      </c>
      <c r="U23" s="35"/>
      <c r="V23" s="38">
        <f t="shared" si="10"/>
        <v>2.43290200817664E+18</v>
      </c>
      <c r="W23" s="36"/>
      <c r="Z23">
        <f t="shared" si="19"/>
        <v>2.0000000000000004</v>
      </c>
      <c r="AA23">
        <f t="shared" si="17"/>
        <v>9.9576014246772256E-3</v>
      </c>
      <c r="AB23">
        <f t="shared" si="20"/>
        <v>0.99723779384348232</v>
      </c>
      <c r="AC23" s="115">
        <f>AC22+1</f>
        <v>6.5</v>
      </c>
      <c r="AD23" s="115">
        <f>AD22</f>
        <v>0.11906724732146746</v>
      </c>
      <c r="AE23" s="115">
        <f>AE22</f>
        <v>0.81775352180388905</v>
      </c>
    </row>
    <row r="24" spans="1:31">
      <c r="A24">
        <v>21</v>
      </c>
      <c r="B24">
        <f t="shared" si="0"/>
        <v>7.11305523968854E-5</v>
      </c>
      <c r="D24" s="43">
        <f t="shared" si="1"/>
        <v>7.1130552396885319E-5</v>
      </c>
      <c r="E24" s="43">
        <f t="shared" si="11"/>
        <v>7.1130552396885495E-5</v>
      </c>
      <c r="F24" s="43">
        <f t="shared" si="12"/>
        <v>0.9999600205012682</v>
      </c>
      <c r="G24" s="43">
        <f t="shared" si="13"/>
        <v>7.1130552396885265E-5</v>
      </c>
      <c r="H24" s="43">
        <f t="shared" si="2"/>
        <v>0.9999600205012682</v>
      </c>
      <c r="I24" s="76">
        <f t="shared" si="18"/>
        <v>1.1111005112862671E-4</v>
      </c>
      <c r="J24" s="57">
        <f t="shared" si="14"/>
        <v>0</v>
      </c>
      <c r="K24" s="58">
        <f t="shared" si="15"/>
        <v>0</v>
      </c>
      <c r="L24" s="58"/>
      <c r="M24" s="40">
        <f t="shared" si="3"/>
        <v>1.1972515182562015E+19</v>
      </c>
      <c r="N24" s="40">
        <f t="shared" si="4"/>
        <v>1.1972515182562003E-2</v>
      </c>
      <c r="O24" s="50">
        <f t="shared" si="5"/>
        <v>21</v>
      </c>
      <c r="P24" s="40">
        <f t="shared" si="6"/>
        <v>2.3433733404884314E-3</v>
      </c>
      <c r="Q24" s="46">
        <f t="shared" si="7"/>
        <v>2</v>
      </c>
      <c r="R24" s="40">
        <f t="shared" si="25"/>
        <v>5.1090942171709441</v>
      </c>
      <c r="S24" s="46">
        <f t="shared" si="26"/>
        <v>19</v>
      </c>
      <c r="T24" s="40">
        <f t="shared" si="9"/>
        <v>5.109094217170944E+19</v>
      </c>
      <c r="U24" s="35"/>
      <c r="V24" s="38">
        <f t="shared" si="10"/>
        <v>5.109094217170944E+19</v>
      </c>
      <c r="W24" s="36"/>
      <c r="Z24">
        <f t="shared" si="19"/>
        <v>2.1000000000000005</v>
      </c>
      <c r="AA24">
        <f t="shared" si="17"/>
        <v>1.1170704984981843E-2</v>
      </c>
      <c r="AB24">
        <f t="shared" si="20"/>
        <v>0.99670618134871503</v>
      </c>
      <c r="AC24" s="116">
        <f>AC25</f>
        <v>6.5</v>
      </c>
      <c r="AD24" s="116">
        <v>0</v>
      </c>
      <c r="AE24" s="116">
        <v>0</v>
      </c>
    </row>
    <row r="25" spans="1:31">
      <c r="A25">
        <v>22</v>
      </c>
      <c r="B25">
        <f t="shared" si="0"/>
        <v>2.6188976109762352E-5</v>
      </c>
      <c r="D25" s="43">
        <f t="shared" si="1"/>
        <v>2.6188976109762325E-5</v>
      </c>
      <c r="E25" s="43">
        <f t="shared" si="11"/>
        <v>2.6188976109762301E-5</v>
      </c>
      <c r="F25" s="43">
        <f t="shared" si="12"/>
        <v>0.99998620947737793</v>
      </c>
      <c r="G25" s="43">
        <f t="shared" si="13"/>
        <v>2.6188976109762348E-5</v>
      </c>
      <c r="H25" s="43">
        <f t="shared" si="2"/>
        <v>0.99998620947737793</v>
      </c>
      <c r="I25" s="76">
        <f t="shared" si="18"/>
        <v>3.9979498731801399E-5</v>
      </c>
      <c r="J25" s="57">
        <f t="shared" si="14"/>
        <v>0</v>
      </c>
      <c r="K25" s="58">
        <f t="shared" si="15"/>
        <v>0</v>
      </c>
      <c r="L25" s="58"/>
      <c r="M25" s="40">
        <f t="shared" si="3"/>
        <v>9.6977372978752324E+19</v>
      </c>
      <c r="N25" s="40">
        <f t="shared" si="4"/>
        <v>9.6977372978752224E-3</v>
      </c>
      <c r="O25" s="50">
        <f t="shared" si="5"/>
        <v>22</v>
      </c>
      <c r="P25" s="40">
        <f t="shared" si="6"/>
        <v>8.6278745717983159E-3</v>
      </c>
      <c r="Q25" s="46">
        <f t="shared" si="7"/>
        <v>1</v>
      </c>
      <c r="R25" s="40">
        <f t="shared" si="25"/>
        <v>1.1240007277776076</v>
      </c>
      <c r="S25" s="46">
        <f t="shared" si="26"/>
        <v>21</v>
      </c>
      <c r="T25" s="40">
        <f t="shared" si="9"/>
        <v>1.1240007277776077E+21</v>
      </c>
      <c r="U25" s="35"/>
      <c r="V25" s="38">
        <f t="shared" si="10"/>
        <v>1.1240007277776077E+21</v>
      </c>
      <c r="W25" s="36"/>
      <c r="Z25">
        <f t="shared" si="19"/>
        <v>2.2000000000000006</v>
      </c>
      <c r="AA25">
        <f t="shared" si="17"/>
        <v>1.2484044481958988E-2</v>
      </c>
      <c r="AB25">
        <f t="shared" si="20"/>
        <v>0.9960955569820984</v>
      </c>
      <c r="AC25">
        <v>6.5</v>
      </c>
      <c r="AD25">
        <f>_xlfn.POISSON.DIST(AC25+0.5,$AH$1,FALSE)</f>
        <v>0.13777781475769807</v>
      </c>
      <c r="AE25">
        <f>1-_xlfn.POISSON.DIST(AC25-0.5,$AH$1,TRUE)</f>
        <v>0.6986862744824216</v>
      </c>
    </row>
    <row r="26" spans="1:31">
      <c r="A26">
        <v>23</v>
      </c>
      <c r="B26">
        <f t="shared" si="0"/>
        <v>9.2230741951771759E-6</v>
      </c>
      <c r="D26" s="43">
        <f t="shared" si="1"/>
        <v>9.2230741951771624E-6</v>
      </c>
      <c r="E26" s="43">
        <f t="shared" si="11"/>
        <v>9.2230741951771742E-6</v>
      </c>
      <c r="F26" s="43">
        <f t="shared" si="12"/>
        <v>0.99999543255157319</v>
      </c>
      <c r="G26" s="43">
        <f t="shared" si="13"/>
        <v>9.2230741951771793E-6</v>
      </c>
      <c r="H26" s="43">
        <f t="shared" si="2"/>
        <v>0.99999543255157308</v>
      </c>
      <c r="I26" s="76">
        <f t="shared" si="18"/>
        <v>1.3790522622070256E-5</v>
      </c>
      <c r="J26" s="57">
        <f t="shared" si="14"/>
        <v>0</v>
      </c>
      <c r="K26" s="58">
        <f t="shared" si="15"/>
        <v>0</v>
      </c>
      <c r="L26" s="58"/>
      <c r="M26" s="40">
        <f t="shared" si="3"/>
        <v>7.8551672112789376E+20</v>
      </c>
      <c r="N26" s="40">
        <f t="shared" si="4"/>
        <v>7.8551672112789281E-3</v>
      </c>
      <c r="O26" s="50">
        <f t="shared" si="5"/>
        <v>23</v>
      </c>
      <c r="P26" s="40">
        <f t="shared" si="6"/>
        <v>3.0385123491985361E-3</v>
      </c>
      <c r="Q26" s="46">
        <f t="shared" si="7"/>
        <v>1</v>
      </c>
      <c r="R26" s="40">
        <f t="shared" si="25"/>
        <v>2.585201673888498</v>
      </c>
      <c r="S26" s="46">
        <f t="shared" si="26"/>
        <v>22</v>
      </c>
      <c r="T26" s="40">
        <f t="shared" si="9"/>
        <v>2.5852016738884978E+22</v>
      </c>
      <c r="U26" s="35"/>
      <c r="V26" s="38">
        <f t="shared" si="10"/>
        <v>2.5852016738884978E+22</v>
      </c>
      <c r="W26" s="36"/>
      <c r="Z26">
        <f t="shared" si="19"/>
        <v>2.3000000000000007</v>
      </c>
      <c r="AA26">
        <f t="shared" si="17"/>
        <v>1.390076734025323E-2</v>
      </c>
      <c r="AB26">
        <f t="shared" si="20"/>
        <v>0.99539761752438016</v>
      </c>
      <c r="AC26" s="115">
        <f>AC25+1</f>
        <v>7.5</v>
      </c>
      <c r="AD26" s="115">
        <f>AD25</f>
        <v>0.13777781475769807</v>
      </c>
      <c r="AE26" s="115">
        <f>AE25</f>
        <v>0.6986862744824216</v>
      </c>
    </row>
    <row r="27" spans="1:31">
      <c r="A27">
        <v>24</v>
      </c>
      <c r="B27">
        <f t="shared" si="0"/>
        <v>3.1127875408722976E-6</v>
      </c>
      <c r="D27" s="43">
        <f t="shared" si="1"/>
        <v>3.1127875408722925E-6</v>
      </c>
      <c r="E27" s="43">
        <f t="shared" si="11"/>
        <v>3.1127875408722976E-6</v>
      </c>
      <c r="F27" s="43">
        <f t="shared" si="12"/>
        <v>0.99999854533911403</v>
      </c>
      <c r="G27" s="43">
        <f t="shared" si="13"/>
        <v>3.1127875408723001E-6</v>
      </c>
      <c r="H27" s="43">
        <f t="shared" si="2"/>
        <v>0.99999854533911403</v>
      </c>
      <c r="I27" s="76">
        <f t="shared" si="18"/>
        <v>4.567448426806564E-6</v>
      </c>
      <c r="J27" s="57">
        <f t="shared" si="14"/>
        <v>0</v>
      </c>
      <c r="K27" s="58">
        <f t="shared" si="15"/>
        <v>0</v>
      </c>
      <c r="L27" s="58"/>
      <c r="M27" s="40">
        <f t="shared" si="3"/>
        <v>6.3626854411359402E+21</v>
      </c>
      <c r="N27" s="40">
        <f t="shared" si="4"/>
        <v>6.3626854411359315E-3</v>
      </c>
      <c r="O27" s="50">
        <f t="shared" si="5"/>
        <v>24</v>
      </c>
      <c r="P27" s="40">
        <f t="shared" si="6"/>
        <v>1.0254979178545059E-3</v>
      </c>
      <c r="Q27" s="46">
        <f t="shared" si="7"/>
        <v>1</v>
      </c>
      <c r="R27" s="40">
        <f t="shared" si="25"/>
        <v>6.204484017332395</v>
      </c>
      <c r="S27" s="46">
        <f t="shared" si="26"/>
        <v>23</v>
      </c>
      <c r="T27" s="40">
        <f t="shared" si="9"/>
        <v>6.2044840173323941E+23</v>
      </c>
      <c r="U27" s="35"/>
      <c r="V27" s="38">
        <f t="shared" si="10"/>
        <v>6.2044840173323941E+23</v>
      </c>
      <c r="W27" s="36"/>
      <c r="Z27">
        <f t="shared" si="19"/>
        <v>2.4000000000000008</v>
      </c>
      <c r="AA27">
        <f t="shared" si="17"/>
        <v>1.5423633365687715E-2</v>
      </c>
      <c r="AB27">
        <f t="shared" si="20"/>
        <v>0.99460360651861901</v>
      </c>
      <c r="AC27" s="116">
        <f>AC28</f>
        <v>7.5</v>
      </c>
      <c r="AD27" s="116">
        <v>0</v>
      </c>
      <c r="AE27" s="116">
        <v>0</v>
      </c>
    </row>
    <row r="28" spans="1:31">
      <c r="A28">
        <v>25</v>
      </c>
      <c r="B28">
        <f t="shared" si="0"/>
        <v>1.0085431632426243E-6</v>
      </c>
      <c r="D28" s="43">
        <f t="shared" si="1"/>
        <v>1.0085431632426228E-6</v>
      </c>
      <c r="E28" s="43">
        <f t="shared" si="11"/>
        <v>1.0085431632426253E-6</v>
      </c>
      <c r="F28" s="43">
        <f t="shared" si="12"/>
        <v>0.99999955388227724</v>
      </c>
      <c r="G28" s="43">
        <f t="shared" si="13"/>
        <v>1.0085431632426257E-6</v>
      </c>
      <c r="H28" s="43">
        <f t="shared" si="2"/>
        <v>0.99999955388227724</v>
      </c>
      <c r="I28" s="76">
        <f t="shared" si="18"/>
        <v>1.4546608859689059E-6</v>
      </c>
      <c r="J28" s="57">
        <f t="shared" si="14"/>
        <v>0</v>
      </c>
      <c r="K28" s="58">
        <f t="shared" si="15"/>
        <v>0</v>
      </c>
      <c r="L28" s="58"/>
      <c r="M28" s="40">
        <f t="shared" si="3"/>
        <v>5.1537752073201112E+22</v>
      </c>
      <c r="N28" s="40">
        <f t="shared" si="4"/>
        <v>5.153775207320104E-3</v>
      </c>
      <c r="O28" s="50">
        <f t="shared" si="5"/>
        <v>25</v>
      </c>
      <c r="P28" s="40">
        <f t="shared" si="6"/>
        <v>3.3226132538486E-3</v>
      </c>
      <c r="Q28" s="46">
        <f t="shared" si="7"/>
        <v>0</v>
      </c>
      <c r="R28" s="40">
        <f t="shared" si="25"/>
        <v>1.5511210043330983</v>
      </c>
      <c r="S28" s="46">
        <f t="shared" si="26"/>
        <v>25</v>
      </c>
      <c r="T28" s="40">
        <f t="shared" si="9"/>
        <v>1.5511210043330984E+25</v>
      </c>
      <c r="U28" s="35"/>
      <c r="V28" s="38">
        <f t="shared" si="10"/>
        <v>1.5511210043330984E+25</v>
      </c>
      <c r="W28" s="36"/>
      <c r="Z28">
        <f t="shared" si="19"/>
        <v>2.5000000000000009</v>
      </c>
      <c r="AA28">
        <f t="shared" si="17"/>
        <v>1.7054972967171681E-2</v>
      </c>
      <c r="AB28">
        <f t="shared" si="20"/>
        <v>0.99370433264474634</v>
      </c>
      <c r="AC28">
        <v>7.5</v>
      </c>
      <c r="AD28">
        <f>_xlfn.POISSON.DIST(AC28+0.5,$AH$1,FALSE)</f>
        <v>0.13950003744216929</v>
      </c>
      <c r="AE28">
        <f>1-_xlfn.POISSON.DIST(AC28-0.5,$AH$1,TRUE)</f>
        <v>0.56090845972472358</v>
      </c>
    </row>
    <row r="29" spans="1:31">
      <c r="A29">
        <v>26</v>
      </c>
      <c r="B29">
        <f t="shared" si="0"/>
        <v>3.1419998547174065E-7</v>
      </c>
      <c r="D29" s="43">
        <f t="shared" si="1"/>
        <v>3.1419998547174006E-7</v>
      </c>
      <c r="E29" s="43">
        <f t="shared" si="11"/>
        <v>3.1419998547174107E-7</v>
      </c>
      <c r="F29" s="43">
        <f t="shared" si="12"/>
        <v>0.99999986808226271</v>
      </c>
      <c r="G29" s="43">
        <f t="shared" si="13"/>
        <v>3.1419998547173869E-7</v>
      </c>
      <c r="H29" s="43">
        <f t="shared" si="2"/>
        <v>0.99999986808226271</v>
      </c>
      <c r="I29" s="76">
        <f t="shared" si="18"/>
        <v>4.4611772276326178E-7</v>
      </c>
      <c r="J29" s="57">
        <f t="shared" si="14"/>
        <v>0</v>
      </c>
      <c r="K29" s="58">
        <f t="shared" si="15"/>
        <v>0</v>
      </c>
      <c r="L29" s="58"/>
      <c r="M29" s="40">
        <f t="shared" si="3"/>
        <v>4.174557917929291E+23</v>
      </c>
      <c r="N29" s="40">
        <f t="shared" si="4"/>
        <v>4.1745579179292844E-3</v>
      </c>
      <c r="O29" s="50">
        <f t="shared" si="5"/>
        <v>26</v>
      </c>
      <c r="P29" s="40">
        <f t="shared" si="6"/>
        <v>1.0351218213912941E-3</v>
      </c>
      <c r="Q29" s="46">
        <f t="shared" si="7"/>
        <v>0</v>
      </c>
      <c r="R29" s="40">
        <f t="shared" si="25"/>
        <v>4.0329146112660572</v>
      </c>
      <c r="S29" s="46">
        <f t="shared" si="26"/>
        <v>26</v>
      </c>
      <c r="T29" s="40">
        <f t="shared" si="9"/>
        <v>4.0329146112660572E+26</v>
      </c>
      <c r="U29" s="35"/>
      <c r="V29" s="38">
        <f t="shared" si="10"/>
        <v>4.0329146112660572E+26</v>
      </c>
      <c r="W29" s="36"/>
      <c r="Z29">
        <f t="shared" si="19"/>
        <v>2.600000000000001</v>
      </c>
      <c r="AA29">
        <f t="shared" si="17"/>
        <v>1.8796647524500013E-2</v>
      </c>
      <c r="AB29">
        <f t="shared" si="20"/>
        <v>0.9926901928276235</v>
      </c>
      <c r="AC29" s="115">
        <f>AC28+1</f>
        <v>8.5</v>
      </c>
      <c r="AD29" s="115">
        <f>AD28</f>
        <v>0.13950003744216929</v>
      </c>
      <c r="AE29" s="115">
        <f>AE28</f>
        <v>0.56090845972472358</v>
      </c>
    </row>
    <row r="30" spans="1:31">
      <c r="A30">
        <v>27</v>
      </c>
      <c r="B30">
        <f t="shared" si="0"/>
        <v>9.4259995641522181E-8</v>
      </c>
      <c r="D30" s="43">
        <f t="shared" si="1"/>
        <v>9.4259995641522035E-8</v>
      </c>
      <c r="E30" s="43">
        <f t="shared" si="11"/>
        <v>9.4259995641521598E-8</v>
      </c>
      <c r="F30" s="43">
        <f t="shared" si="12"/>
        <v>0.99999996234225841</v>
      </c>
      <c r="G30" s="43">
        <f t="shared" si="13"/>
        <v>9.4259995641521519E-8</v>
      </c>
      <c r="H30" s="43">
        <f t="shared" si="2"/>
        <v>0.99999996234225841</v>
      </c>
      <c r="I30" s="76">
        <f t="shared" si="18"/>
        <v>1.3191773728937761E-7</v>
      </c>
      <c r="J30" s="57">
        <f t="shared" si="14"/>
        <v>0</v>
      </c>
      <c r="K30" s="58">
        <f t="shared" si="15"/>
        <v>0</v>
      </c>
      <c r="L30" s="58"/>
      <c r="M30" s="40">
        <f t="shared" si="3"/>
        <v>3.3813919135227248E+24</v>
      </c>
      <c r="N30" s="40">
        <f t="shared" si="4"/>
        <v>3.3813919135227198E-3</v>
      </c>
      <c r="O30" s="50">
        <f t="shared" si="5"/>
        <v>27</v>
      </c>
      <c r="P30" s="40">
        <f t="shared" si="6"/>
        <v>3.1053654641738826E-3</v>
      </c>
      <c r="Q30" s="46">
        <f t="shared" si="7"/>
        <v>-1</v>
      </c>
      <c r="R30" s="40">
        <f t="shared" si="25"/>
        <v>1.0888869450418353</v>
      </c>
      <c r="S30" s="46">
        <f t="shared" si="26"/>
        <v>28</v>
      </c>
      <c r="T30" s="40">
        <f t="shared" si="9"/>
        <v>1.0888869450418352E+28</v>
      </c>
      <c r="U30" s="35"/>
      <c r="V30" s="38">
        <f t="shared" si="10"/>
        <v>1.0888869450418352E+28</v>
      </c>
      <c r="W30" s="36"/>
      <c r="Z30">
        <f t="shared" si="19"/>
        <v>2.7000000000000011</v>
      </c>
      <c r="AA30">
        <f t="shared" si="17"/>
        <v>2.0650012378467999E-2</v>
      </c>
      <c r="AB30">
        <f t="shared" si="20"/>
        <v>0.99155120009461151</v>
      </c>
      <c r="AC30" s="116">
        <f>AC31</f>
        <v>8.5</v>
      </c>
      <c r="AD30" s="116">
        <v>0</v>
      </c>
      <c r="AE30" s="116">
        <v>0</v>
      </c>
    </row>
    <row r="31" spans="1:31">
      <c r="A31">
        <v>28</v>
      </c>
      <c r="B31">
        <f t="shared" si="0"/>
        <v>2.7268070167726068E-8</v>
      </c>
      <c r="D31" s="43">
        <f t="shared" si="1"/>
        <v>2.7268070167726022E-8</v>
      </c>
      <c r="E31" s="43">
        <f t="shared" si="11"/>
        <v>2.7268070167725867E-8</v>
      </c>
      <c r="F31" s="43">
        <f t="shared" si="12"/>
        <v>0.99999998961032854</v>
      </c>
      <c r="G31" s="43">
        <f t="shared" si="13"/>
        <v>2.7268070167725936E-8</v>
      </c>
      <c r="H31" s="43">
        <f t="shared" si="2"/>
        <v>0.99999998961032854</v>
      </c>
      <c r="I31" s="76">
        <f t="shared" si="18"/>
        <v>3.765774159170121E-8</v>
      </c>
      <c r="J31" s="57">
        <f t="shared" si="14"/>
        <v>0</v>
      </c>
      <c r="K31" s="58">
        <f t="shared" si="15"/>
        <v>0</v>
      </c>
      <c r="L31" s="58"/>
      <c r="M31" s="40">
        <f t="shared" si="3"/>
        <v>2.7389274499534072E+25</v>
      </c>
      <c r="N31" s="40">
        <f t="shared" si="4"/>
        <v>2.738927449953403E-3</v>
      </c>
      <c r="O31" s="50">
        <f t="shared" si="5"/>
        <v>28</v>
      </c>
      <c r="P31" s="40">
        <f t="shared" si="6"/>
        <v>8.983378664217304E-4</v>
      </c>
      <c r="Q31" s="46">
        <f t="shared" si="7"/>
        <v>-1</v>
      </c>
      <c r="R31" s="40">
        <f t="shared" si="25"/>
        <v>3.0488834461171384</v>
      </c>
      <c r="S31" s="46">
        <f t="shared" si="26"/>
        <v>29</v>
      </c>
      <c r="T31" s="40">
        <f t="shared" si="9"/>
        <v>3.048883446117138E+29</v>
      </c>
      <c r="U31" s="35"/>
      <c r="V31" s="38">
        <f t="shared" si="10"/>
        <v>3.048883446117138E+29</v>
      </c>
      <c r="W31" s="36"/>
      <c r="Z31">
        <f t="shared" si="19"/>
        <v>2.8000000000000012</v>
      </c>
      <c r="AA31">
        <f t="shared" si="17"/>
        <v>2.2615882897401761E-2</v>
      </c>
      <c r="AB31">
        <f t="shared" si="20"/>
        <v>0.99027701614629571</v>
      </c>
      <c r="AC31">
        <v>8.5</v>
      </c>
      <c r="AD31">
        <f>_xlfn.POISSON.DIST(AC31+0.5,$AH$1,FALSE)</f>
        <v>0.12555003369795234</v>
      </c>
      <c r="AE31">
        <f>1-_xlfn.POISSON.DIST(AC31-0.5,$AH$1,TRUE)</f>
        <v>0.42140842228255437</v>
      </c>
    </row>
    <row r="32" spans="1:31">
      <c r="A32">
        <v>29</v>
      </c>
      <c r="B32">
        <f t="shared" si="0"/>
        <v>7.6162540813303831E-9</v>
      </c>
      <c r="D32" s="43">
        <f t="shared" si="1"/>
        <v>7.6162540813303732E-9</v>
      </c>
      <c r="E32" s="43">
        <f t="shared" si="11"/>
        <v>7.6162540813303467E-9</v>
      </c>
      <c r="F32" s="43">
        <f t="shared" si="12"/>
        <v>0.99999999722658262</v>
      </c>
      <c r="G32" s="43">
        <f t="shared" si="13"/>
        <v>7.6162540813303649E-9</v>
      </c>
      <c r="H32" s="43">
        <f t="shared" si="2"/>
        <v>0.99999999722658262</v>
      </c>
      <c r="I32" s="76">
        <f t="shared" si="18"/>
        <v>1.0389671456501048E-8</v>
      </c>
      <c r="J32" s="57">
        <f t="shared" si="14"/>
        <v>0</v>
      </c>
      <c r="K32" s="58">
        <f t="shared" si="15"/>
        <v>0</v>
      </c>
      <c r="L32" s="58"/>
      <c r="M32" s="40">
        <f t="shared" si="3"/>
        <v>2.2185312344622595E+26</v>
      </c>
      <c r="N32" s="40">
        <f t="shared" si="4"/>
        <v>2.2185312344622566E-3</v>
      </c>
      <c r="O32" s="50">
        <f t="shared" si="5"/>
        <v>29</v>
      </c>
      <c r="P32" s="40">
        <f t="shared" si="6"/>
        <v>2.5091505924193166E-4</v>
      </c>
      <c r="Q32" s="46">
        <f t="shared" si="7"/>
        <v>-1</v>
      </c>
      <c r="R32" s="40">
        <f t="shared" si="25"/>
        <v>8.8417619937397003</v>
      </c>
      <c r="S32" s="46">
        <f t="shared" si="26"/>
        <v>30</v>
      </c>
      <c r="T32" s="40">
        <f t="shared" si="9"/>
        <v>8.8417619937397008E+30</v>
      </c>
      <c r="U32" s="35"/>
      <c r="V32" s="38">
        <f t="shared" si="10"/>
        <v>8.8417619937397008E+30</v>
      </c>
      <c r="Z32">
        <f t="shared" si="19"/>
        <v>2.9000000000000012</v>
      </c>
      <c r="AA32">
        <f t="shared" si="17"/>
        <v>2.4694504045791377E-2</v>
      </c>
      <c r="AB32">
        <f t="shared" si="20"/>
        <v>0.98885698855079873</v>
      </c>
      <c r="AC32" s="115">
        <f>AC31+1</f>
        <v>9.5</v>
      </c>
      <c r="AD32" s="115">
        <f>AD31</f>
        <v>0.12555003369795234</v>
      </c>
      <c r="AE32" s="115">
        <f>AE31</f>
        <v>0.42140842228255437</v>
      </c>
    </row>
    <row r="33" spans="1:31">
      <c r="A33">
        <v>30</v>
      </c>
      <c r="B33">
        <f t="shared" si="0"/>
        <v>2.0563886019592035E-9</v>
      </c>
      <c r="D33" s="43">
        <f t="shared" si="1"/>
        <v>2.0563886019591993E-9</v>
      </c>
      <c r="E33" s="43">
        <f t="shared" si="11"/>
        <v>2.0563886019591985E-9</v>
      </c>
      <c r="F33" s="43">
        <f t="shared" si="12"/>
        <v>0.99999999928297123</v>
      </c>
      <c r="G33" s="43">
        <f t="shared" si="13"/>
        <v>2.0563886019592006E-9</v>
      </c>
      <c r="H33" s="43">
        <f t="shared" si="2"/>
        <v>0.99999999928297123</v>
      </c>
      <c r="I33" s="76">
        <f t="shared" si="18"/>
        <v>2.7734173846383214E-9</v>
      </c>
      <c r="J33" s="57">
        <f t="shared" si="14"/>
        <v>0</v>
      </c>
      <c r="K33" s="58">
        <f t="shared" si="15"/>
        <v>0</v>
      </c>
      <c r="L33" s="58"/>
      <c r="M33" s="40">
        <f t="shared" si="3"/>
        <v>1.7970102999144307E+27</v>
      </c>
      <c r="N33" s="40">
        <f t="shared" si="4"/>
        <v>1.7970102999144274E-3</v>
      </c>
      <c r="O33" s="50">
        <f t="shared" si="5"/>
        <v>30</v>
      </c>
      <c r="P33" s="40">
        <f t="shared" si="6"/>
        <v>6.7747065995321513E-4</v>
      </c>
      <c r="Q33" s="46">
        <f t="shared" si="7"/>
        <v>-2</v>
      </c>
      <c r="R33" s="40">
        <f t="shared" si="25"/>
        <v>2.6525285981219109</v>
      </c>
      <c r="S33" s="46">
        <f t="shared" si="26"/>
        <v>32</v>
      </c>
      <c r="T33" s="40">
        <f t="shared" si="9"/>
        <v>2.652528598121911E+32</v>
      </c>
      <c r="U33" s="35"/>
      <c r="V33" s="38">
        <f t="shared" si="10"/>
        <v>2.652528598121911E+32</v>
      </c>
      <c r="Z33">
        <f t="shared" si="19"/>
        <v>3.0000000000000013</v>
      </c>
      <c r="AA33">
        <f t="shared" si="17"/>
        <v>2.6885523846628557E-2</v>
      </c>
      <c r="AB33">
        <f t="shared" si="20"/>
        <v>0.98728019241880505</v>
      </c>
      <c r="AC33" s="116">
        <f>AC34</f>
        <v>9.5</v>
      </c>
      <c r="AD33" s="116">
        <v>0</v>
      </c>
      <c r="AE33" s="116">
        <v>0</v>
      </c>
    </row>
    <row r="34" spans="1:31">
      <c r="A34">
        <v>31</v>
      </c>
      <c r="B34">
        <f t="shared" si="0"/>
        <v>5.3731444115708207E-10</v>
      </c>
      <c r="D34" s="43">
        <f t="shared" si="1"/>
        <v>5.3731444115708103E-10</v>
      </c>
      <c r="E34" s="43">
        <f t="shared" si="11"/>
        <v>5.3731444115708144E-10</v>
      </c>
      <c r="F34" s="43">
        <f t="shared" si="12"/>
        <v>0.99999999982028565</v>
      </c>
      <c r="G34" s="43">
        <f t="shared" si="13"/>
        <v>5.373144411570802E-10</v>
      </c>
      <c r="H34" s="43">
        <f t="shared" si="2"/>
        <v>0.99999999982028565</v>
      </c>
      <c r="I34" s="76">
        <f t="shared" si="18"/>
        <v>7.1702876969226281E-10</v>
      </c>
      <c r="J34" s="57">
        <f t="shared" si="14"/>
        <v>0</v>
      </c>
      <c r="K34" s="58">
        <f t="shared" si="15"/>
        <v>0</v>
      </c>
      <c r="L34" s="58"/>
      <c r="M34" s="40">
        <f t="shared" si="3"/>
        <v>1.4555783429306885E+28</v>
      </c>
      <c r="N34" s="40">
        <f t="shared" si="4"/>
        <v>1.4555783429306859E-3</v>
      </c>
      <c r="O34" s="50">
        <f t="shared" si="5"/>
        <v>31</v>
      </c>
      <c r="P34" s="40">
        <f t="shared" si="6"/>
        <v>1.7701652727809811E-4</v>
      </c>
      <c r="Q34" s="46">
        <f t="shared" si="7"/>
        <v>-2</v>
      </c>
      <c r="R34" s="40">
        <f t="shared" si="25"/>
        <v>8.2228386541779237</v>
      </c>
      <c r="S34" s="46">
        <f t="shared" si="26"/>
        <v>33</v>
      </c>
      <c r="T34" s="40">
        <f t="shared" si="9"/>
        <v>8.2228386541779236E+33</v>
      </c>
      <c r="U34" s="35"/>
      <c r="V34" s="38">
        <f t="shared" si="10"/>
        <v>8.2228386541779236E+33</v>
      </c>
      <c r="Z34">
        <f t="shared" si="19"/>
        <v>3.1000000000000014</v>
      </c>
      <c r="AA34">
        <f t="shared" si="17"/>
        <v>2.9187971089791258E-2</v>
      </c>
      <c r="AB34">
        <f t="shared" si="20"/>
        <v>0.98553547636373318</v>
      </c>
      <c r="AC34">
        <v>9.5</v>
      </c>
      <c r="AD34">
        <f>_xlfn.POISSON.DIST(AC34+0.5,$AH$1,FALSE)</f>
        <v>0.10169552729534141</v>
      </c>
      <c r="AE34">
        <f>1-_xlfn.POISSON.DIST(AC34-0.5,$AH$1,TRUE)</f>
        <v>0.29585838858460201</v>
      </c>
    </row>
    <row r="35" spans="1:31">
      <c r="A35">
        <v>32</v>
      </c>
      <c r="B35">
        <f t="shared" si="0"/>
        <v>1.3600771791788642E-10</v>
      </c>
      <c r="D35" s="43">
        <f t="shared" si="1"/>
        <v>1.3600771791788616E-10</v>
      </c>
      <c r="E35" s="43">
        <f t="shared" si="11"/>
        <v>1.3600771791788593E-10</v>
      </c>
      <c r="F35" s="43">
        <f t="shared" si="12"/>
        <v>0.99999999995629341</v>
      </c>
      <c r="G35" s="43">
        <f t="shared" si="13"/>
        <v>1.3600771791788582E-10</v>
      </c>
      <c r="H35" s="43">
        <f t="shared" ref="H35:H67" si="27">1-_xlfn.GAMMA.DIST($AH$1,$A35+1,1,TRUE)</f>
        <v>0.99999999995629341</v>
      </c>
      <c r="I35" s="76">
        <f t="shared" si="18"/>
        <v>1.7971435450903073E-10</v>
      </c>
      <c r="J35" s="57">
        <f t="shared" si="14"/>
        <v>0</v>
      </c>
      <c r="K35" s="58">
        <f t="shared" si="15"/>
        <v>0</v>
      </c>
      <c r="L35" s="58"/>
      <c r="M35" s="40">
        <f t="shared" si="3"/>
        <v>1.1790184577738579E+29</v>
      </c>
      <c r="N35" s="40">
        <f t="shared" si="4"/>
        <v>1.1790184577738557E-3</v>
      </c>
      <c r="O35" s="50">
        <f t="shared" si="5"/>
        <v>32</v>
      </c>
      <c r="P35" s="40">
        <f t="shared" si="6"/>
        <v>4.4807308467268586E-4</v>
      </c>
      <c r="Q35" s="46">
        <f t="shared" si="7"/>
        <v>-3</v>
      </c>
      <c r="R35" s="40">
        <f t="shared" si="25"/>
        <v>2.6313083693369355</v>
      </c>
      <c r="S35" s="46">
        <f t="shared" si="26"/>
        <v>35</v>
      </c>
      <c r="T35" s="40">
        <f t="shared" si="9"/>
        <v>2.6313083693369355E+35</v>
      </c>
      <c r="U35" s="35"/>
      <c r="V35" s="38">
        <f t="shared" si="10"/>
        <v>2.6313083693369355E+35</v>
      </c>
      <c r="Z35">
        <f t="shared" si="19"/>
        <v>3.2000000000000015</v>
      </c>
      <c r="AA35">
        <f t="shared" si="17"/>
        <v>3.1600237594958662E-2</v>
      </c>
      <c r="AB35">
        <f t="shared" si="20"/>
        <v>0.98361151250013934</v>
      </c>
      <c r="AC35" s="115">
        <f>AC34+1</f>
        <v>10.5</v>
      </c>
      <c r="AD35" s="115">
        <f>AD34</f>
        <v>0.10169552729534141</v>
      </c>
      <c r="AE35" s="115">
        <f>AE34</f>
        <v>0.29585838858460201</v>
      </c>
    </row>
    <row r="36" spans="1:31">
      <c r="A36">
        <v>33</v>
      </c>
      <c r="B36">
        <f t="shared" si="0"/>
        <v>3.3383712579844836E-11</v>
      </c>
      <c r="D36" s="43">
        <f t="shared" si="1"/>
        <v>3.3383712579844771E-11</v>
      </c>
      <c r="E36" s="43">
        <f t="shared" si="11"/>
        <v>3.33837125798447E-11</v>
      </c>
      <c r="F36" s="43">
        <f t="shared" si="12"/>
        <v>0.99999999998967715</v>
      </c>
      <c r="G36" s="43">
        <f t="shared" si="13"/>
        <v>3.3383712579844752E-11</v>
      </c>
      <c r="H36" s="43">
        <f t="shared" si="27"/>
        <v>0.99999999998967704</v>
      </c>
      <c r="I36" s="76">
        <f t="shared" si="18"/>
        <v>4.3706593899628388E-11</v>
      </c>
      <c r="J36" s="57">
        <f t="shared" si="14"/>
        <v>0</v>
      </c>
      <c r="K36" s="58">
        <f t="shared" si="15"/>
        <v>0</v>
      </c>
      <c r="L36" s="58"/>
      <c r="M36" s="40">
        <f t="shared" si="3"/>
        <v>9.5500495079682485E+29</v>
      </c>
      <c r="N36" s="40">
        <f t="shared" si="4"/>
        <v>9.5500495079682308E-4</v>
      </c>
      <c r="O36" s="50">
        <f t="shared" si="5"/>
        <v>33</v>
      </c>
      <c r="P36" s="40">
        <f t="shared" si="6"/>
        <v>1.0998157532875014E-4</v>
      </c>
      <c r="Q36" s="46">
        <f t="shared" si="7"/>
        <v>-3</v>
      </c>
      <c r="R36" s="40">
        <f t="shared" si="25"/>
        <v>8.6833176188118895</v>
      </c>
      <c r="S36" s="46">
        <f t="shared" si="26"/>
        <v>36</v>
      </c>
      <c r="T36" s="40">
        <f t="shared" si="9"/>
        <v>8.6833176188118895E+36</v>
      </c>
      <c r="U36" s="35"/>
      <c r="V36" s="38">
        <f t="shared" si="10"/>
        <v>8.6833176188118895E+36</v>
      </c>
      <c r="Z36">
        <f t="shared" si="19"/>
        <v>3.3000000000000016</v>
      </c>
      <c r="AA36">
        <f t="shared" si="17"/>
        <v>3.4120065289712481E-2</v>
      </c>
      <c r="AB36">
        <f t="shared" si="20"/>
        <v>0.9814968501841268</v>
      </c>
      <c r="AC36" s="116">
        <f>AC37</f>
        <v>10.5</v>
      </c>
      <c r="AD36" s="116">
        <v>0</v>
      </c>
      <c r="AE36" s="116">
        <v>0</v>
      </c>
    </row>
    <row r="37" spans="1:31">
      <c r="A37">
        <v>34</v>
      </c>
      <c r="B37">
        <f t="shared" si="0"/>
        <v>7.9531785851983334E-12</v>
      </c>
      <c r="D37" s="43">
        <f t="shared" si="1"/>
        <v>7.9531785851983157E-12</v>
      </c>
      <c r="E37" s="43">
        <f t="shared" si="11"/>
        <v>7.9531785851983092E-12</v>
      </c>
      <c r="F37" s="43">
        <f t="shared" si="12"/>
        <v>0.99999999999763034</v>
      </c>
      <c r="G37" s="43">
        <f t="shared" si="13"/>
        <v>7.9531785851983027E-12</v>
      </c>
      <c r="H37" s="43">
        <f t="shared" si="27"/>
        <v>0.99999999999763023</v>
      </c>
      <c r="I37" s="76">
        <f t="shared" si="18"/>
        <v>1.0322853682964706E-11</v>
      </c>
      <c r="J37" s="57">
        <f t="shared" si="14"/>
        <v>0</v>
      </c>
      <c r="K37" s="58">
        <f t="shared" si="15"/>
        <v>0</v>
      </c>
      <c r="L37" s="58"/>
      <c r="M37" s="40">
        <f t="shared" si="3"/>
        <v>7.7355401014542813E+30</v>
      </c>
      <c r="N37" s="40">
        <f t="shared" si="4"/>
        <v>7.7355401014542657E-4</v>
      </c>
      <c r="O37" s="50">
        <f t="shared" si="5"/>
        <v>34</v>
      </c>
      <c r="P37" s="40">
        <f t="shared" si="6"/>
        <v>2.6201492945966952E-4</v>
      </c>
      <c r="Q37" s="46">
        <f t="shared" si="7"/>
        <v>-4</v>
      </c>
      <c r="R37" s="40">
        <f t="shared" si="25"/>
        <v>2.9523279903960411</v>
      </c>
      <c r="S37" s="46">
        <f t="shared" si="26"/>
        <v>38</v>
      </c>
      <c r="T37" s="40">
        <f t="shared" si="9"/>
        <v>2.9523279903960412E+38</v>
      </c>
      <c r="U37" s="35"/>
      <c r="V37" s="38">
        <f t="shared" si="10"/>
        <v>2.9523279903960408E+38</v>
      </c>
      <c r="Z37">
        <f t="shared" si="19"/>
        <v>3.4000000000000017</v>
      </c>
      <c r="AA37">
        <f t="shared" si="17"/>
        <v>3.6744538312373717E-2</v>
      </c>
      <c r="AB37">
        <f t="shared" si="20"/>
        <v>0.97917997315293126</v>
      </c>
      <c r="AC37">
        <v>10.5</v>
      </c>
      <c r="AD37">
        <f>_xlfn.POISSON.DIST(AC37+0.5,$AH$1,FALSE)</f>
        <v>7.4884888281115017E-2</v>
      </c>
      <c r="AE37">
        <f>1-_xlfn.POISSON.DIST(AC37-0.5,$AH$1,TRUE)</f>
        <v>0.19416286128926041</v>
      </c>
    </row>
    <row r="38" spans="1:31">
      <c r="A38">
        <v>35</v>
      </c>
      <c r="B38">
        <f t="shared" si="0"/>
        <v>1.8405927582887568E-12</v>
      </c>
      <c r="D38" s="43">
        <f t="shared" si="1"/>
        <v>1.8405927582887527E-12</v>
      </c>
      <c r="E38" s="43">
        <f t="shared" si="11"/>
        <v>1.8405927582887499E-12</v>
      </c>
      <c r="F38" s="43">
        <f t="shared" si="12"/>
        <v>0.99999999999947087</v>
      </c>
      <c r="G38" s="43">
        <f t="shared" si="13"/>
        <v>1.8405927582887531E-12</v>
      </c>
      <c r="H38" s="43">
        <f t="shared" si="27"/>
        <v>0.99999999999947087</v>
      </c>
      <c r="I38" s="76">
        <f t="shared" si="18"/>
        <v>2.3696600237599341E-12</v>
      </c>
      <c r="J38" s="57">
        <f t="shared" si="14"/>
        <v>0</v>
      </c>
      <c r="K38" s="58">
        <f t="shared" si="15"/>
        <v>0</v>
      </c>
      <c r="L38" s="58"/>
      <c r="M38" s="40">
        <f t="shared" si="3"/>
        <v>6.2657874821779673E+31</v>
      </c>
      <c r="N38" s="40">
        <f t="shared" si="4"/>
        <v>6.2657874821779548E-4</v>
      </c>
      <c r="O38" s="50">
        <f t="shared" si="5"/>
        <v>35</v>
      </c>
      <c r="P38" s="40">
        <f t="shared" si="6"/>
        <v>6.063774081780922E-4</v>
      </c>
      <c r="Q38" s="46">
        <f t="shared" si="7"/>
        <v>-5</v>
      </c>
      <c r="R38" s="40">
        <f t="shared" si="25"/>
        <v>1.0333147966386145</v>
      </c>
      <c r="S38" s="46">
        <f t="shared" si="26"/>
        <v>40</v>
      </c>
      <c r="T38" s="40">
        <f t="shared" si="9"/>
        <v>1.0333147966386145E+40</v>
      </c>
      <c r="U38" s="35"/>
      <c r="V38" s="38">
        <f t="shared" si="10"/>
        <v>1.0333147966386144E+40</v>
      </c>
      <c r="Z38">
        <f t="shared" si="19"/>
        <v>3.5000000000000018</v>
      </c>
      <c r="AA38">
        <f t="shared" si="17"/>
        <v>3.9470080295454499E-2</v>
      </c>
      <c r="AB38">
        <f t="shared" si="20"/>
        <v>0.97664935967757471</v>
      </c>
      <c r="AC38" s="115">
        <f>AC37+1</f>
        <v>11.5</v>
      </c>
      <c r="AD38" s="115">
        <f>AD37</f>
        <v>7.4884888281115017E-2</v>
      </c>
      <c r="AE38" s="115">
        <f>AE37</f>
        <v>0.19416286128926041</v>
      </c>
    </row>
    <row r="39" spans="1:31">
      <c r="A39">
        <v>36</v>
      </c>
      <c r="B39">
        <f t="shared" si="0"/>
        <v>4.1413337061497012E-13</v>
      </c>
      <c r="D39" s="43">
        <f t="shared" si="1"/>
        <v>4.1413337061496921E-13</v>
      </c>
      <c r="E39" s="43">
        <f t="shared" si="11"/>
        <v>4.1413337061496947E-13</v>
      </c>
      <c r="F39" s="43">
        <f t="shared" si="12"/>
        <v>0.99999999999988498</v>
      </c>
      <c r="G39" s="43">
        <f t="shared" si="13"/>
        <v>4.1413337061497088E-13</v>
      </c>
      <c r="H39" s="43">
        <f t="shared" si="27"/>
        <v>0.99999999999988498</v>
      </c>
      <c r="I39" s="76">
        <f t="shared" si="18"/>
        <v>5.2913229353634961E-13</v>
      </c>
      <c r="J39" s="57">
        <f t="shared" si="14"/>
        <v>0</v>
      </c>
      <c r="K39" s="58">
        <f t="shared" si="15"/>
        <v>0</v>
      </c>
      <c r="L39" s="58"/>
      <c r="M39" s="40">
        <f t="shared" si="3"/>
        <v>5.0752878605641536E+32</v>
      </c>
      <c r="N39" s="40">
        <f t="shared" si="4"/>
        <v>5.0752878605641433E-4</v>
      </c>
      <c r="O39" s="50">
        <f t="shared" si="5"/>
        <v>36</v>
      </c>
      <c r="P39" s="40">
        <f t="shared" si="6"/>
        <v>1.3643491684007069E-4</v>
      </c>
      <c r="Q39" s="46">
        <f t="shared" si="7"/>
        <v>-5</v>
      </c>
      <c r="R39" s="40">
        <f t="shared" si="25"/>
        <v>3.7199332678990134</v>
      </c>
      <c r="S39" s="46">
        <f t="shared" si="26"/>
        <v>41</v>
      </c>
      <c r="T39" s="40">
        <f t="shared" si="9"/>
        <v>3.7199332678990133E+41</v>
      </c>
      <c r="U39" s="35"/>
      <c r="V39" s="38">
        <f t="shared" si="10"/>
        <v>3.7199332678990133E+41</v>
      </c>
      <c r="Z39">
        <f t="shared" si="19"/>
        <v>3.6000000000000019</v>
      </c>
      <c r="AA39">
        <f t="shared" si="17"/>
        <v>4.2292456930125004E-2</v>
      </c>
      <c r="AB39">
        <f t="shared" si="20"/>
        <v>0.97389354530312344</v>
      </c>
      <c r="AC39" s="116">
        <f>AC40</f>
        <v>11.5</v>
      </c>
      <c r="AD39" s="116">
        <v>0</v>
      </c>
      <c r="AE39" s="116">
        <v>0</v>
      </c>
    </row>
    <row r="40" spans="1:31">
      <c r="A40">
        <v>37</v>
      </c>
      <c r="B40">
        <f t="shared" si="0"/>
        <v>9.0661629783277265E-14</v>
      </c>
      <c r="D40" s="43">
        <f t="shared" si="1"/>
        <v>9.0661629783277075E-14</v>
      </c>
      <c r="E40" s="43">
        <f t="shared" si="11"/>
        <v>9.0661629783277416E-14</v>
      </c>
      <c r="F40" s="43">
        <f t="shared" si="12"/>
        <v>0.99999999999997558</v>
      </c>
      <c r="G40" s="43">
        <f t="shared" si="13"/>
        <v>9.0661629783276911E-14</v>
      </c>
      <c r="H40" s="43">
        <f t="shared" si="27"/>
        <v>0.99999999999997569</v>
      </c>
      <c r="I40" s="76">
        <f t="shared" si="18"/>
        <v>1.1501910535116622E-13</v>
      </c>
      <c r="J40" s="57">
        <f t="shared" si="14"/>
        <v>0</v>
      </c>
      <c r="K40" s="58">
        <f t="shared" si="15"/>
        <v>0</v>
      </c>
      <c r="L40" s="58"/>
      <c r="M40" s="40">
        <f t="shared" si="3"/>
        <v>4.1109831670569642E+33</v>
      </c>
      <c r="N40" s="40">
        <f t="shared" si="4"/>
        <v>4.1109831670569556E-4</v>
      </c>
      <c r="O40" s="50">
        <f t="shared" si="5"/>
        <v>37</v>
      </c>
      <c r="P40" s="40">
        <f t="shared" si="6"/>
        <v>2.986818449742089E-4</v>
      </c>
      <c r="Q40" s="46">
        <f t="shared" si="7"/>
        <v>-6</v>
      </c>
      <c r="R40" s="40">
        <f t="shared" si="25"/>
        <v>1.3763753091226345</v>
      </c>
      <c r="S40" s="46">
        <f t="shared" si="26"/>
        <v>43</v>
      </c>
      <c r="T40" s="40">
        <f t="shared" si="9"/>
        <v>1.3763753091226346E+43</v>
      </c>
      <c r="U40" s="35"/>
      <c r="V40" s="38">
        <f t="shared" si="10"/>
        <v>1.3763753091226346E+43</v>
      </c>
      <c r="Z40">
        <f t="shared" si="19"/>
        <v>3.700000000000002</v>
      </c>
      <c r="AA40">
        <f t="shared" si="17"/>
        <v>4.5206783855565112E-2</v>
      </c>
      <c r="AB40">
        <f t="shared" si="20"/>
        <v>0.97090118771614353</v>
      </c>
      <c r="AC40">
        <v>11.5</v>
      </c>
      <c r="AD40">
        <f>_xlfn.POISSON.DIST(AC40+0.5,$AH$1,FALSE)</f>
        <v>5.0547299589752626E-2</v>
      </c>
      <c r="AE40">
        <f>1-_xlfn.POISSON.DIST(AC40-0.5,$AH$1,TRUE)</f>
        <v>0.11927797300814547</v>
      </c>
    </row>
    <row r="41" spans="1:31">
      <c r="A41">
        <v>38</v>
      </c>
      <c r="B41">
        <f t="shared" si="0"/>
        <v>1.9325242138014367E-14</v>
      </c>
      <c r="D41" s="43">
        <f t="shared" si="1"/>
        <v>1.9325242138014326E-14</v>
      </c>
      <c r="E41" s="43">
        <f t="shared" si="11"/>
        <v>1.9325242138014288E-14</v>
      </c>
      <c r="F41" s="43">
        <f t="shared" si="12"/>
        <v>0.99999999999999489</v>
      </c>
      <c r="G41" s="43">
        <f t="shared" si="13"/>
        <v>1.9325242138014348E-14</v>
      </c>
      <c r="H41" s="43">
        <f t="shared" si="27"/>
        <v>0.999999999999995</v>
      </c>
      <c r="I41" s="76">
        <f t="shared" si="18"/>
        <v>2.4424906541753444E-14</v>
      </c>
      <c r="J41" s="57">
        <f t="shared" si="14"/>
        <v>0</v>
      </c>
      <c r="K41" s="58">
        <f t="shared" si="15"/>
        <v>0</v>
      </c>
      <c r="L41" s="58"/>
      <c r="M41" s="40">
        <f t="shared" si="3"/>
        <v>3.329896365316141E+34</v>
      </c>
      <c r="N41" s="40">
        <f t="shared" si="4"/>
        <v>3.3298963653161339E-4</v>
      </c>
      <c r="O41" s="50">
        <f t="shared" si="5"/>
        <v>38</v>
      </c>
      <c r="P41" s="40">
        <f t="shared" si="6"/>
        <v>6.3666393270818224E-5</v>
      </c>
      <c r="Q41" s="46">
        <f t="shared" si="7"/>
        <v>-6</v>
      </c>
      <c r="R41" s="40">
        <f t="shared" si="25"/>
        <v>5.2302261746660097</v>
      </c>
      <c r="S41" s="46">
        <f t="shared" si="26"/>
        <v>44</v>
      </c>
      <c r="T41" s="40">
        <f t="shared" si="9"/>
        <v>5.2302261746660104E+44</v>
      </c>
      <c r="U41" s="35"/>
      <c r="V41" s="38">
        <f t="shared" si="10"/>
        <v>5.2302261746660104E+44</v>
      </c>
      <c r="Z41">
        <f t="shared" si="19"/>
        <v>3.800000000000002</v>
      </c>
      <c r="AA41">
        <f t="shared" si="17"/>
        <v>4.8207539860251163E-2</v>
      </c>
      <c r="AB41">
        <f t="shared" si="20"/>
        <v>0.96766113324889391</v>
      </c>
      <c r="AC41" s="115">
        <f>AC40+1</f>
        <v>12.5</v>
      </c>
      <c r="AD41" s="115">
        <f>AD40</f>
        <v>5.0547299589752626E-2</v>
      </c>
      <c r="AE41" s="115">
        <f>AE40</f>
        <v>0.11927797300814547</v>
      </c>
    </row>
    <row r="42" spans="1:31">
      <c r="A42">
        <v>39</v>
      </c>
      <c r="B42">
        <f t="shared" si="0"/>
        <v>4.0137041363568287E-15</v>
      </c>
      <c r="D42" s="43">
        <f t="shared" si="1"/>
        <v>4.0137041363568192E-15</v>
      </c>
      <c r="E42" s="43">
        <f t="shared" si="11"/>
        <v>4.0137041363568263E-15</v>
      </c>
      <c r="F42" s="43">
        <f t="shared" si="12"/>
        <v>0.999999999999999</v>
      </c>
      <c r="G42" s="43">
        <f t="shared" si="13"/>
        <v>4.0137041363568169E-15</v>
      </c>
      <c r="H42" s="43">
        <f t="shared" si="27"/>
        <v>0.999999999999999</v>
      </c>
      <c r="I42" s="76">
        <f t="shared" si="18"/>
        <v>5.1070259132757201E-15</v>
      </c>
      <c r="J42" s="57">
        <f t="shared" si="14"/>
        <v>0</v>
      </c>
      <c r="K42" s="58">
        <f t="shared" si="15"/>
        <v>0</v>
      </c>
      <c r="L42" s="58"/>
      <c r="M42" s="40">
        <f t="shared" si="3"/>
        <v>2.697216055906074E+35</v>
      </c>
      <c r="N42" s="40">
        <f t="shared" si="4"/>
        <v>2.697216055906068E-4</v>
      </c>
      <c r="O42" s="50">
        <f t="shared" si="5"/>
        <v>39</v>
      </c>
      <c r="P42" s="40">
        <f t="shared" si="6"/>
        <v>1.3223020140862239E-4</v>
      </c>
      <c r="Q42" s="46">
        <f t="shared" si="7"/>
        <v>-7</v>
      </c>
      <c r="R42" s="40">
        <f t="shared" si="25"/>
        <v>2.0397882081197447</v>
      </c>
      <c r="S42" s="46">
        <f t="shared" si="26"/>
        <v>46</v>
      </c>
      <c r="T42" s="40">
        <f t="shared" si="9"/>
        <v>2.0397882081197447E+46</v>
      </c>
      <c r="U42" s="35"/>
      <c r="V42" s="38">
        <f t="shared" si="10"/>
        <v>2.0397882081197447E+46</v>
      </c>
      <c r="Z42">
        <f t="shared" si="19"/>
        <v>3.9000000000000021</v>
      </c>
      <c r="AA42">
        <f t="shared" si="17"/>
        <v>5.1288585325874436E-2</v>
      </c>
      <c r="AB42">
        <f t="shared" si="20"/>
        <v>0.96416248450500741</v>
      </c>
      <c r="AC42" s="116">
        <f>AC43</f>
        <v>12.5</v>
      </c>
      <c r="AD42" s="116">
        <v>0</v>
      </c>
      <c r="AE42" s="116">
        <v>0</v>
      </c>
    </row>
    <row r="43" spans="1:31">
      <c r="A43">
        <v>40</v>
      </c>
      <c r="B43">
        <f t="shared" si="0"/>
        <v>8.1277508761225763E-16</v>
      </c>
      <c r="D43" s="43">
        <f t="shared" si="1"/>
        <v>8.1277508761225566E-16</v>
      </c>
      <c r="E43" s="43">
        <f t="shared" si="11"/>
        <v>8.1277508761225536E-16</v>
      </c>
      <c r="F43" s="43">
        <f t="shared" si="12"/>
        <v>0.99999999999999978</v>
      </c>
      <c r="G43" s="43">
        <f t="shared" si="13"/>
        <v>8.1277508761225743E-16</v>
      </c>
      <c r="H43" s="43">
        <f t="shared" si="27"/>
        <v>0.99999999999999978</v>
      </c>
      <c r="I43" s="76">
        <f t="shared" si="18"/>
        <v>0</v>
      </c>
      <c r="J43" s="57">
        <f t="shared" si="14"/>
        <v>0</v>
      </c>
      <c r="K43" s="58">
        <f t="shared" si="15"/>
        <v>0</v>
      </c>
      <c r="L43" s="58"/>
      <c r="M43" s="40">
        <f t="shared" si="3"/>
        <v>2.18474500528392E+36</v>
      </c>
      <c r="N43" s="40">
        <f t="shared" si="4"/>
        <v>2.1847450052839152E-4</v>
      </c>
      <c r="O43" s="50">
        <f t="shared" si="5"/>
        <v>40</v>
      </c>
      <c r="P43" s="40">
        <f t="shared" si="6"/>
        <v>2.6776615785246029E-5</v>
      </c>
      <c r="Q43" s="46">
        <f t="shared" si="7"/>
        <v>-7</v>
      </c>
      <c r="R43" s="40">
        <f t="shared" si="25"/>
        <v>8.1591528324789806</v>
      </c>
      <c r="S43" s="46">
        <f t="shared" si="26"/>
        <v>47</v>
      </c>
      <c r="T43" s="40">
        <f t="shared" si="9"/>
        <v>8.1591528324789817E+47</v>
      </c>
      <c r="U43" s="35"/>
      <c r="V43" s="38">
        <f t="shared" si="10"/>
        <v>8.1591528324789801E+47</v>
      </c>
      <c r="Z43">
        <f t="shared" si="19"/>
        <v>4.0000000000000018</v>
      </c>
      <c r="AA43">
        <f t="shared" si="17"/>
        <v>5.4443185789422768E-2</v>
      </c>
      <c r="AB43">
        <f t="shared" si="20"/>
        <v>0.96039466857217648</v>
      </c>
      <c r="AC43">
        <v>12.5</v>
      </c>
      <c r="AD43">
        <f>_xlfn.POISSON.DIST(AC43+0.5,$AH$1,FALSE)</f>
        <v>3.1494855898230499E-2</v>
      </c>
      <c r="AE43">
        <f>1-_xlfn.POISSON.DIST(AC43-0.5,$AH$1,TRUE)</f>
        <v>6.8730673418392896E-2</v>
      </c>
    </row>
    <row r="44" spans="1:31">
      <c r="A44">
        <v>41</v>
      </c>
      <c r="B44">
        <f t="shared" si="0"/>
        <v>1.6057263925998273E-16</v>
      </c>
      <c r="D44" s="43">
        <f t="shared" si="1"/>
        <v>1.6057263925998231E-16</v>
      </c>
      <c r="E44" s="43">
        <f t="shared" si="11"/>
        <v>1.6057263925998256E-16</v>
      </c>
      <c r="F44" s="43">
        <f t="shared" si="12"/>
        <v>1</v>
      </c>
      <c r="G44" s="43">
        <f t="shared" si="13"/>
        <v>1.6057263925998239E-16</v>
      </c>
      <c r="H44" s="43">
        <f t="shared" si="27"/>
        <v>1</v>
      </c>
      <c r="I44" s="76">
        <f t="shared" si="18"/>
        <v>0</v>
      </c>
      <c r="J44" s="57">
        <f t="shared" si="14"/>
        <v>0</v>
      </c>
      <c r="K44" s="58">
        <f t="shared" si="15"/>
        <v>0</v>
      </c>
      <c r="L44" s="58"/>
      <c r="M44" s="40">
        <f t="shared" si="3"/>
        <v>1.7696434542799753E+37</v>
      </c>
      <c r="N44" s="40">
        <f t="shared" si="4"/>
        <v>1.769643454279971E-4</v>
      </c>
      <c r="O44" s="50">
        <f t="shared" si="5"/>
        <v>41</v>
      </c>
      <c r="P44" s="40">
        <f t="shared" si="6"/>
        <v>5.2900143380608037E-5</v>
      </c>
      <c r="Q44" s="46">
        <f t="shared" si="7"/>
        <v>-8</v>
      </c>
      <c r="R44" s="40">
        <f t="shared" si="25"/>
        <v>3.3452526613163798</v>
      </c>
      <c r="S44" s="46">
        <f t="shared" si="26"/>
        <v>49</v>
      </c>
      <c r="T44" s="40">
        <f t="shared" si="9"/>
        <v>3.3452526613163798E+49</v>
      </c>
      <c r="U44" s="35"/>
      <c r="V44" s="38">
        <f t="shared" si="10"/>
        <v>3.3452526613163798E+49</v>
      </c>
      <c r="Z44">
        <f t="shared" si="19"/>
        <v>4.1000000000000014</v>
      </c>
      <c r="AA44">
        <f t="shared" si="17"/>
        <v>5.7664040445685162E-2</v>
      </c>
      <c r="AB44">
        <f t="shared" si="20"/>
        <v>0.95634750527394197</v>
      </c>
      <c r="AC44" s="115">
        <f>AC43+1</f>
        <v>13.5</v>
      </c>
      <c r="AD44" s="115">
        <f>AD43</f>
        <v>3.1494855898230499E-2</v>
      </c>
      <c r="AE44" s="115">
        <f>AE43</f>
        <v>6.8730673418392896E-2</v>
      </c>
    </row>
    <row r="45" spans="1:31">
      <c r="A45">
        <v>42</v>
      </c>
      <c r="B45">
        <f t="shared" si="0"/>
        <v>3.0967580428710938E-17</v>
      </c>
      <c r="D45" s="43">
        <f t="shared" si="1"/>
        <v>3.0967580428710864E-17</v>
      </c>
      <c r="E45" s="43">
        <f t="shared" si="11"/>
        <v>3.0967580428710889E-17</v>
      </c>
      <c r="F45" s="43">
        <f t="shared" si="12"/>
        <v>1</v>
      </c>
      <c r="G45" s="43">
        <f t="shared" si="13"/>
        <v>3.0967580428710655E-17</v>
      </c>
      <c r="H45" s="43">
        <f t="shared" si="27"/>
        <v>1</v>
      </c>
      <c r="I45" s="76">
        <f t="shared" si="18"/>
        <v>0</v>
      </c>
      <c r="J45" s="57">
        <f t="shared" si="14"/>
        <v>0</v>
      </c>
      <c r="K45" s="58">
        <f t="shared" si="15"/>
        <v>0</v>
      </c>
      <c r="L45" s="58"/>
      <c r="M45" s="40">
        <f t="shared" si="3"/>
        <v>1.43341119796678E+38</v>
      </c>
      <c r="N45" s="40">
        <f t="shared" si="4"/>
        <v>1.4334111979667766E-4</v>
      </c>
      <c r="O45" s="50">
        <f t="shared" si="5"/>
        <v>42</v>
      </c>
      <c r="P45" s="40">
        <f t="shared" si="6"/>
        <v>1.020217050911726E-4</v>
      </c>
      <c r="Q45" s="46">
        <f t="shared" si="7"/>
        <v>-9</v>
      </c>
      <c r="R45" s="40">
        <f t="shared" si="25"/>
        <v>1.4050061177528801</v>
      </c>
      <c r="S45" s="46">
        <f t="shared" si="26"/>
        <v>51</v>
      </c>
      <c r="T45" s="40">
        <f t="shared" si="9"/>
        <v>1.4050061177528801E+51</v>
      </c>
      <c r="U45" s="35"/>
      <c r="V45" s="38">
        <f t="shared" si="10"/>
        <v>1.4050061177528801E+51</v>
      </c>
      <c r="Z45">
        <f t="shared" si="19"/>
        <v>4.2000000000000011</v>
      </c>
      <c r="AA45">
        <f t="shared" si="17"/>
        <v>6.0943315361705976E-2</v>
      </c>
      <c r="AB45">
        <f t="shared" si="20"/>
        <v>0.95201127490518067</v>
      </c>
      <c r="AC45" s="116">
        <f>AC46</f>
        <v>13.5</v>
      </c>
      <c r="AD45" s="116">
        <v>0</v>
      </c>
      <c r="AE45" s="116">
        <v>0</v>
      </c>
    </row>
    <row r="46" spans="1:31">
      <c r="A46">
        <v>43</v>
      </c>
      <c r="B46">
        <f t="shared" si="0"/>
        <v>5.8334279412222924E-18</v>
      </c>
      <c r="D46" s="43">
        <f t="shared" si="1"/>
        <v>5.8334279412222778E-18</v>
      </c>
      <c r="E46" s="43">
        <f t="shared" si="11"/>
        <v>5.8334279412222393E-18</v>
      </c>
      <c r="F46" s="43">
        <f t="shared" si="12"/>
        <v>1</v>
      </c>
      <c r="G46" s="43">
        <f t="shared" si="13"/>
        <v>5.8334279412223094E-18</v>
      </c>
      <c r="H46" s="43">
        <f t="shared" si="27"/>
        <v>1</v>
      </c>
      <c r="I46" s="76">
        <f t="shared" si="18"/>
        <v>0</v>
      </c>
      <c r="J46" s="57">
        <f t="shared" si="14"/>
        <v>0</v>
      </c>
      <c r="K46" s="58">
        <f t="shared" si="15"/>
        <v>0</v>
      </c>
      <c r="L46" s="58"/>
      <c r="M46" s="40">
        <f t="shared" si="3"/>
        <v>1.1610630703530916E+39</v>
      </c>
      <c r="N46" s="40">
        <f t="shared" si="4"/>
        <v>1.1610630703530888E-4</v>
      </c>
      <c r="O46" s="50">
        <f t="shared" si="5"/>
        <v>43</v>
      </c>
      <c r="P46" s="40">
        <f t="shared" si="6"/>
        <v>1.9218042121825533E-5</v>
      </c>
      <c r="Q46" s="46">
        <f t="shared" si="7"/>
        <v>-9</v>
      </c>
      <c r="R46" s="40">
        <f t="shared" si="25"/>
        <v>6.0415263063373841</v>
      </c>
      <c r="S46" s="46">
        <f t="shared" si="26"/>
        <v>52</v>
      </c>
      <c r="T46" s="40">
        <f t="shared" si="9"/>
        <v>6.0415263063373845E+52</v>
      </c>
      <c r="U46" s="35"/>
      <c r="V46" s="38">
        <f t="shared" si="10"/>
        <v>6.0415263063373845E+52</v>
      </c>
      <c r="Z46">
        <f t="shared" si="19"/>
        <v>4.3000000000000007</v>
      </c>
      <c r="AA46">
        <f t="shared" si="17"/>
        <v>6.4272681127132761E-2</v>
      </c>
      <c r="AB46">
        <f t="shared" si="20"/>
        <v>0.94737678489441446</v>
      </c>
      <c r="AC46">
        <v>13.5</v>
      </c>
      <c r="AD46">
        <f>_xlfn.POISSON.DIST(AC46+0.5,$AH$1,FALSE)</f>
        <v>1.8222023769690485E-2</v>
      </c>
      <c r="AE46">
        <f>1-_xlfn.POISSON.DIST(AC46-0.5,$AH$1,TRUE)</f>
        <v>3.7235817520162362E-2</v>
      </c>
    </row>
    <row r="47" spans="1:31">
      <c r="A47">
        <v>44</v>
      </c>
      <c r="B47">
        <f t="shared" si="0"/>
        <v>1.073881052815922E-18</v>
      </c>
      <c r="D47" s="43">
        <f t="shared" si="1"/>
        <v>1.0738810528159193E-18</v>
      </c>
      <c r="E47" s="43">
        <f t="shared" si="11"/>
        <v>1.0738810528159251E-18</v>
      </c>
      <c r="F47" s="43">
        <f t="shared" si="12"/>
        <v>1</v>
      </c>
      <c r="G47" s="43">
        <f t="shared" si="13"/>
        <v>1.073881052815927E-18</v>
      </c>
      <c r="H47" s="43">
        <f t="shared" si="27"/>
        <v>1</v>
      </c>
      <c r="I47" s="76">
        <f t="shared" si="18"/>
        <v>0</v>
      </c>
      <c r="J47" s="57">
        <f t="shared" si="14"/>
        <v>0</v>
      </c>
      <c r="K47" s="58">
        <f t="shared" si="15"/>
        <v>0</v>
      </c>
      <c r="L47" s="58"/>
      <c r="M47" s="40">
        <f t="shared" si="3"/>
        <v>9.4046108698600432E+39</v>
      </c>
      <c r="N47" s="40">
        <f t="shared" si="4"/>
        <v>9.4046108698600197E-5</v>
      </c>
      <c r="O47" s="50">
        <f t="shared" si="5"/>
        <v>44</v>
      </c>
      <c r="P47" s="40">
        <f t="shared" si="6"/>
        <v>3.5378668451542456E-5</v>
      </c>
      <c r="Q47" s="46">
        <f t="shared" si="7"/>
        <v>-10</v>
      </c>
      <c r="R47" s="40">
        <f t="shared" si="25"/>
        <v>2.6582715747884493</v>
      </c>
      <c r="S47" s="46">
        <f t="shared" si="26"/>
        <v>54</v>
      </c>
      <c r="T47" s="40">
        <f t="shared" si="9"/>
        <v>2.6582715747884495E+54</v>
      </c>
      <c r="U47" s="35"/>
      <c r="V47" s="38">
        <f t="shared" si="10"/>
        <v>2.6582715747884495E+54</v>
      </c>
      <c r="Z47">
        <f t="shared" si="19"/>
        <v>4.4000000000000004</v>
      </c>
      <c r="AA47">
        <f t="shared" si="17"/>
        <v>6.764335462050608E-2</v>
      </c>
      <c r="AB47">
        <f t="shared" si="20"/>
        <v>0.94243543484055758</v>
      </c>
      <c r="AC47" s="115">
        <f>AC46+1</f>
        <v>14.5</v>
      </c>
      <c r="AD47" s="115">
        <f>AD46</f>
        <v>1.8222023769690485E-2</v>
      </c>
      <c r="AE47" s="115">
        <f>AE46</f>
        <v>3.7235817520162362E-2</v>
      </c>
    </row>
    <row r="48" spans="1:31">
      <c r="A48">
        <v>45</v>
      </c>
      <c r="B48">
        <f t="shared" si="0"/>
        <v>1.9329858950686595E-19</v>
      </c>
      <c r="D48" s="43">
        <f t="shared" si="1"/>
        <v>1.9329858950686551E-19</v>
      </c>
      <c r="E48" s="43">
        <f t="shared" si="11"/>
        <v>1.9329858950686686E-19</v>
      </c>
      <c r="F48" s="43">
        <f t="shared" si="12"/>
        <v>1</v>
      </c>
      <c r="G48" s="43">
        <f t="shared" si="13"/>
        <v>1.9329858950686484E-19</v>
      </c>
      <c r="H48" s="43">
        <f t="shared" si="27"/>
        <v>1</v>
      </c>
      <c r="I48" s="76">
        <f t="shared" si="18"/>
        <v>0</v>
      </c>
      <c r="J48" s="57">
        <f t="shared" si="14"/>
        <v>0</v>
      </c>
      <c r="K48" s="58">
        <f t="shared" si="15"/>
        <v>0</v>
      </c>
      <c r="L48" s="58"/>
      <c r="M48" s="40">
        <f t="shared" si="3"/>
        <v>7.6177348045866339E+40</v>
      </c>
      <c r="N48" s="40">
        <f t="shared" si="4"/>
        <v>7.6177348045866161E-5</v>
      </c>
      <c r="O48" s="50">
        <f t="shared" si="5"/>
        <v>45</v>
      </c>
      <c r="P48" s="40">
        <f t="shared" si="6"/>
        <v>6.368160321277643E-5</v>
      </c>
      <c r="Q48" s="46">
        <f t="shared" si="7"/>
        <v>-11</v>
      </c>
      <c r="R48" s="40">
        <f t="shared" si="25"/>
        <v>1.196222208654802</v>
      </c>
      <c r="S48" s="46">
        <f t="shared" si="26"/>
        <v>56</v>
      </c>
      <c r="T48" s="40">
        <f t="shared" si="9"/>
        <v>1.1962222086548021E+56</v>
      </c>
      <c r="U48" s="35"/>
      <c r="V48" s="38">
        <f t="shared" si="10"/>
        <v>1.1962222086548021E+56</v>
      </c>
      <c r="Z48">
        <f t="shared" si="19"/>
        <v>4.5</v>
      </c>
      <c r="AA48">
        <f t="shared" si="17"/>
        <v>7.1046144531818026E-2</v>
      </c>
      <c r="AB48">
        <f t="shared" si="20"/>
        <v>0.93717927938212031</v>
      </c>
      <c r="AC48" s="116">
        <f>AC49</f>
        <v>14.5</v>
      </c>
      <c r="AD48" s="116">
        <v>0</v>
      </c>
      <c r="AE48" s="116">
        <v>0</v>
      </c>
    </row>
    <row r="49" spans="1:31">
      <c r="A49">
        <v>46</v>
      </c>
      <c r="B49">
        <f t="shared" si="0"/>
        <v>3.4037360326209006E-20</v>
      </c>
      <c r="D49" s="43">
        <f t="shared" si="1"/>
        <v>3.4037360326208928E-20</v>
      </c>
      <c r="E49" s="43">
        <f t="shared" si="11"/>
        <v>3.4037360326208808E-20</v>
      </c>
      <c r="F49" s="43">
        <f t="shared" si="12"/>
        <v>1</v>
      </c>
      <c r="G49" s="43">
        <f t="shared" si="13"/>
        <v>3.4037360326209067E-20</v>
      </c>
      <c r="H49" s="43">
        <f t="shared" si="27"/>
        <v>1</v>
      </c>
      <c r="I49" s="76">
        <f t="shared" si="18"/>
        <v>0</v>
      </c>
      <c r="J49" s="57">
        <f t="shared" si="14"/>
        <v>0</v>
      </c>
      <c r="K49" s="58">
        <f t="shared" si="15"/>
        <v>0</v>
      </c>
      <c r="L49" s="58"/>
      <c r="M49" s="40">
        <f t="shared" si="3"/>
        <v>6.1703651917151741E+41</v>
      </c>
      <c r="N49" s="40">
        <f t="shared" si="4"/>
        <v>6.1703651917151584E-5</v>
      </c>
      <c r="O49" s="50">
        <f t="shared" si="5"/>
        <v>46</v>
      </c>
      <c r="P49" s="40">
        <f t="shared" si="6"/>
        <v>1.1213499696162807E-5</v>
      </c>
      <c r="Q49" s="46">
        <f t="shared" si="7"/>
        <v>-11</v>
      </c>
      <c r="R49" s="40">
        <f t="shared" si="25"/>
        <v>5.5026221598120886</v>
      </c>
      <c r="S49" s="46">
        <f t="shared" si="26"/>
        <v>57</v>
      </c>
      <c r="T49" s="40">
        <f t="shared" si="9"/>
        <v>5.5026221598120892E+57</v>
      </c>
      <c r="U49" s="35"/>
      <c r="V49" s="38">
        <f t="shared" si="10"/>
        <v>5.5026221598120892E+57</v>
      </c>
      <c r="Z49">
        <f t="shared" si="19"/>
        <v>4.5999999999999996</v>
      </c>
      <c r="AA49">
        <f t="shared" si="17"/>
        <v>7.4471500246524394E-2</v>
      </c>
      <c r="AB49">
        <f t="shared" si="20"/>
        <v>0.9316010883729986</v>
      </c>
      <c r="AC49">
        <v>14.5</v>
      </c>
      <c r="AD49">
        <f>_xlfn.POISSON.DIST(AC49+0.5,$AH$1,FALSE)</f>
        <v>9.8398928356328852E-3</v>
      </c>
      <c r="AE49">
        <f>1-_xlfn.POISSON.DIST(AC49-0.5,$AH$1,TRUE)</f>
        <v>1.9013793750471963E-2</v>
      </c>
    </row>
    <row r="50" spans="1:31">
      <c r="A50">
        <v>47</v>
      </c>
      <c r="B50">
        <f t="shared" si="0"/>
        <v>5.8660131626019757E-21</v>
      </c>
      <c r="D50" s="43">
        <f t="shared" si="1"/>
        <v>5.8660131626019599E-21</v>
      </c>
      <c r="E50" s="43">
        <f t="shared" si="11"/>
        <v>5.8660131626019885E-21</v>
      </c>
      <c r="F50" s="43">
        <f t="shared" si="12"/>
        <v>1</v>
      </c>
      <c r="G50" s="43">
        <f t="shared" si="13"/>
        <v>5.8660131626019215E-21</v>
      </c>
      <c r="H50" s="43">
        <f t="shared" si="27"/>
        <v>1</v>
      </c>
      <c r="I50" s="76">
        <f t="shared" si="18"/>
        <v>0</v>
      </c>
      <c r="J50" s="57">
        <f t="shared" si="14"/>
        <v>0</v>
      </c>
      <c r="K50" s="58">
        <f t="shared" si="15"/>
        <v>0</v>
      </c>
      <c r="L50" s="58"/>
      <c r="M50" s="40">
        <f t="shared" si="3"/>
        <v>4.9979958052892899E+42</v>
      </c>
      <c r="N50" s="40">
        <f t="shared" si="4"/>
        <v>4.9979958052892773E-5</v>
      </c>
      <c r="O50" s="50">
        <f t="shared" si="5"/>
        <v>47</v>
      </c>
      <c r="P50" s="40">
        <f t="shared" si="6"/>
        <v>1.9325393093386955E-5</v>
      </c>
      <c r="Q50" s="46">
        <f t="shared" si="7"/>
        <v>-12</v>
      </c>
      <c r="R50" s="40">
        <f t="shared" si="25"/>
        <v>2.5862324151116827</v>
      </c>
      <c r="S50" s="46">
        <f t="shared" si="26"/>
        <v>59</v>
      </c>
      <c r="T50" s="40">
        <f t="shared" si="9"/>
        <v>2.5862324151116827E+59</v>
      </c>
      <c r="U50" s="35"/>
      <c r="V50" s="38">
        <f t="shared" si="10"/>
        <v>2.5862324151116827E+59</v>
      </c>
      <c r="Z50">
        <f t="shared" si="19"/>
        <v>4.6999999999999993</v>
      </c>
      <c r="AA50">
        <f t="shared" si="17"/>
        <v>7.7909563665973749E-2</v>
      </c>
      <c r="AB50">
        <f t="shared" si="20"/>
        <v>0.92569440386057855</v>
      </c>
      <c r="AC50" s="115">
        <f>AC49+1</f>
        <v>15.5</v>
      </c>
      <c r="AD50" s="115">
        <f>AD49</f>
        <v>9.8398928356328852E-3</v>
      </c>
      <c r="AE50" s="115">
        <f>AE49</f>
        <v>1.9013793750471963E-2</v>
      </c>
    </row>
    <row r="51" spans="1:31">
      <c r="A51">
        <v>48</v>
      </c>
      <c r="B51">
        <f t="shared" si="0"/>
        <v>9.8988972118908434E-22</v>
      </c>
      <c r="D51" s="43">
        <f t="shared" si="1"/>
        <v>9.8988972118908152E-22</v>
      </c>
      <c r="E51" s="43">
        <f t="shared" si="11"/>
        <v>9.8988972118907419E-22</v>
      </c>
      <c r="F51" s="43">
        <f t="shared" si="12"/>
        <v>1</v>
      </c>
      <c r="G51" s="43">
        <f t="shared" si="13"/>
        <v>9.8988972118908378E-22</v>
      </c>
      <c r="H51" s="43">
        <f t="shared" si="27"/>
        <v>1</v>
      </c>
      <c r="I51" s="76">
        <f t="shared" si="18"/>
        <v>0</v>
      </c>
      <c r="J51" s="57">
        <f t="shared" si="14"/>
        <v>0</v>
      </c>
      <c r="K51" s="58">
        <f t="shared" si="15"/>
        <v>0</v>
      </c>
      <c r="L51" s="58"/>
      <c r="M51" s="40">
        <f t="shared" si="3"/>
        <v>4.0483766022843258E+43</v>
      </c>
      <c r="N51" s="40">
        <f t="shared" si="4"/>
        <v>4.0483766022843151E-5</v>
      </c>
      <c r="O51" s="50">
        <f t="shared" si="5"/>
        <v>48</v>
      </c>
      <c r="P51" s="40">
        <f t="shared" si="6"/>
        <v>3.2611600845090509E-5</v>
      </c>
      <c r="Q51" s="46">
        <f t="shared" si="7"/>
        <v>-13</v>
      </c>
      <c r="R51" s="40">
        <f t="shared" si="25"/>
        <v>1.2413915592536069</v>
      </c>
      <c r="S51" s="46">
        <f t="shared" si="26"/>
        <v>61</v>
      </c>
      <c r="T51" s="40">
        <f t="shared" si="9"/>
        <v>1.2413915592536068E+61</v>
      </c>
      <c r="U51" s="35"/>
      <c r="V51" s="38">
        <f t="shared" si="10"/>
        <v>1.2413915592536068E+61</v>
      </c>
      <c r="Z51">
        <f t="shared" si="19"/>
        <v>4.7999999999999989</v>
      </c>
      <c r="AA51">
        <f t="shared" si="17"/>
        <v>8.1350223514173647E-2</v>
      </c>
      <c r="AB51">
        <f t="shared" si="20"/>
        <v>0.91945359338864285</v>
      </c>
      <c r="AC51" s="116">
        <f>AC52</f>
        <v>15.5</v>
      </c>
      <c r="AD51" s="116">
        <v>0</v>
      </c>
      <c r="AE51" s="116">
        <v>0</v>
      </c>
    </row>
    <row r="52" spans="1:31">
      <c r="A52">
        <v>49</v>
      </c>
      <c r="B52">
        <f t="shared" si="0"/>
        <v>1.636348314618689E-22</v>
      </c>
      <c r="D52" s="43">
        <f t="shared" si="1"/>
        <v>1.6363483146186843E-22</v>
      </c>
      <c r="E52" s="43">
        <f t="shared" si="11"/>
        <v>1.6363483146186895E-22</v>
      </c>
      <c r="F52" s="43">
        <f t="shared" si="12"/>
        <v>1</v>
      </c>
      <c r="G52" s="43">
        <f t="shared" si="13"/>
        <v>1.6363483146186921E-22</v>
      </c>
      <c r="H52" s="43">
        <f t="shared" si="27"/>
        <v>1</v>
      </c>
      <c r="I52" s="76">
        <f t="shared" si="18"/>
        <v>0</v>
      </c>
      <c r="J52" s="57">
        <f t="shared" si="14"/>
        <v>0</v>
      </c>
      <c r="K52" s="58">
        <f t="shared" si="15"/>
        <v>0</v>
      </c>
      <c r="L52" s="58"/>
      <c r="M52" s="40">
        <f t="shared" si="3"/>
        <v>3.2791850478503037E+44</v>
      </c>
      <c r="N52" s="40">
        <f t="shared" si="4"/>
        <v>3.2791850478502949E-5</v>
      </c>
      <c r="O52" s="50">
        <f t="shared" si="5"/>
        <v>49</v>
      </c>
      <c r="P52" s="40">
        <f t="shared" si="6"/>
        <v>5.3908972825557726E-6</v>
      </c>
      <c r="Q52" s="46">
        <f t="shared" si="7"/>
        <v>-13</v>
      </c>
      <c r="R52" s="40">
        <f t="shared" si="25"/>
        <v>6.0828186403426789</v>
      </c>
      <c r="S52" s="46">
        <f t="shared" si="26"/>
        <v>62</v>
      </c>
      <c r="T52" s="40">
        <f t="shared" si="9"/>
        <v>6.0828186403426789E+62</v>
      </c>
      <c r="U52" s="35"/>
      <c r="V52" s="38">
        <f t="shared" si="10"/>
        <v>6.0828186403426789E+62</v>
      </c>
      <c r="Z52">
        <f t="shared" si="19"/>
        <v>4.8999999999999986</v>
      </c>
      <c r="AA52">
        <f t="shared" si="17"/>
        <v>8.4783171661139176E-2</v>
      </c>
      <c r="AB52">
        <f t="shared" si="20"/>
        <v>0.9128738991791332</v>
      </c>
      <c r="AC52">
        <v>15.5</v>
      </c>
      <c r="AD52">
        <f>_xlfn.POISSON.DIST(AC52+0.5,$AH$1,FALSE)</f>
        <v>4.9814457480391351E-3</v>
      </c>
      <c r="AE52">
        <f>1-_xlfn.POISSON.DIST(AC52-0.5,$AH$1,TRUE)</f>
        <v>9.1739009148390505E-3</v>
      </c>
    </row>
    <row r="53" spans="1:31">
      <c r="A53">
        <v>50</v>
      </c>
      <c r="B53">
        <f t="shared" si="0"/>
        <v>2.6508842696822783E-23</v>
      </c>
      <c r="D53" s="43">
        <f t="shared" si="1"/>
        <v>2.65088426968227E-23</v>
      </c>
      <c r="E53" s="43">
        <f t="shared" si="11"/>
        <v>2.6508842696822812E-23</v>
      </c>
      <c r="F53" s="43">
        <f t="shared" si="12"/>
        <v>1</v>
      </c>
      <c r="G53" s="43">
        <f t="shared" si="13"/>
        <v>2.6508842696822718E-23</v>
      </c>
      <c r="H53" s="43">
        <f t="shared" si="27"/>
        <v>1</v>
      </c>
      <c r="I53" s="76">
        <f t="shared" si="18"/>
        <v>0</v>
      </c>
      <c r="J53" s="57">
        <f t="shared" si="14"/>
        <v>0</v>
      </c>
      <c r="K53" s="58">
        <f t="shared" si="15"/>
        <v>0</v>
      </c>
      <c r="L53" s="58"/>
      <c r="M53" s="40">
        <f t="shared" si="3"/>
        <v>2.6561398887587464E+45</v>
      </c>
      <c r="N53" s="40">
        <f t="shared" si="4"/>
        <v>2.6561398887587385E-5</v>
      </c>
      <c r="O53" s="50">
        <f t="shared" si="5"/>
        <v>50</v>
      </c>
      <c r="P53" s="40">
        <f t="shared" si="6"/>
        <v>8.7332535977403559E-6</v>
      </c>
      <c r="Q53" s="46">
        <f t="shared" si="7"/>
        <v>-14</v>
      </c>
      <c r="R53" s="40">
        <f t="shared" si="25"/>
        <v>3.0414093201713377</v>
      </c>
      <c r="S53" s="46">
        <f t="shared" si="26"/>
        <v>64</v>
      </c>
      <c r="T53" s="40">
        <f t="shared" si="9"/>
        <v>3.0414093201713376E+64</v>
      </c>
      <c r="U53" s="35"/>
      <c r="V53" s="38">
        <f t="shared" si="10"/>
        <v>3.0414093201713376E+64</v>
      </c>
      <c r="Z53">
        <f t="shared" si="19"/>
        <v>4.9999999999999982</v>
      </c>
      <c r="AA53">
        <f t="shared" si="17"/>
        <v>8.8197960978864717E-2</v>
      </c>
      <c r="AB53">
        <f t="shared" si="20"/>
        <v>0.90595148278275395</v>
      </c>
      <c r="AC53" s="115">
        <f>AC52+1</f>
        <v>16.5</v>
      </c>
      <c r="AD53" s="115">
        <f>AD52</f>
        <v>4.9814457480391351E-3</v>
      </c>
      <c r="AE53" s="115">
        <f>AE52</f>
        <v>9.1739009148390505E-3</v>
      </c>
    </row>
    <row r="54" spans="1:31">
      <c r="A54">
        <v>51</v>
      </c>
      <c r="B54">
        <f t="shared" si="0"/>
        <v>4.2102279577306774E-24</v>
      </c>
      <c r="D54" s="43">
        <f t="shared" si="1"/>
        <v>4.2102279577306634E-24</v>
      </c>
      <c r="E54" s="43">
        <f t="shared" si="11"/>
        <v>4.2102279577306663E-24</v>
      </c>
      <c r="F54" s="43">
        <f t="shared" si="12"/>
        <v>1</v>
      </c>
      <c r="G54" s="43">
        <f t="shared" si="13"/>
        <v>4.210227957730645E-24</v>
      </c>
      <c r="H54" s="43">
        <f t="shared" si="27"/>
        <v>1</v>
      </c>
      <c r="I54" s="76">
        <f t="shared" si="18"/>
        <v>0</v>
      </c>
      <c r="J54" s="57">
        <f t="shared" si="14"/>
        <v>0</v>
      </c>
      <c r="K54" s="58">
        <f t="shared" si="15"/>
        <v>0</v>
      </c>
      <c r="L54" s="58"/>
      <c r="M54" s="40">
        <f t="shared" si="3"/>
        <v>2.1514733098945843E+46</v>
      </c>
      <c r="N54" s="40">
        <f t="shared" si="4"/>
        <v>2.1514733098945777E-5</v>
      </c>
      <c r="O54" s="50">
        <f t="shared" si="5"/>
        <v>51</v>
      </c>
      <c r="P54" s="40">
        <f t="shared" si="6"/>
        <v>1.3870461596411154E-5</v>
      </c>
      <c r="Q54" s="46">
        <f t="shared" si="7"/>
        <v>-15</v>
      </c>
      <c r="R54" s="40">
        <f t="shared" si="25"/>
        <v>1.5511187532873818</v>
      </c>
      <c r="S54" s="46">
        <f t="shared" si="26"/>
        <v>66</v>
      </c>
      <c r="T54" s="40">
        <f t="shared" si="9"/>
        <v>1.5511187532873816E+66</v>
      </c>
      <c r="U54" s="35"/>
      <c r="V54" s="38">
        <f t="shared" si="10"/>
        <v>1.5511187532873816E+66</v>
      </c>
      <c r="Z54">
        <f t="shared" si="19"/>
        <v>5.0999999999999979</v>
      </c>
      <c r="AA54">
        <f t="shared" si="17"/>
        <v>9.1584064237264562E-2</v>
      </c>
      <c r="AB54">
        <f t="shared" si="20"/>
        <v>0.89868346482825712</v>
      </c>
      <c r="AC54" s="116">
        <f>AC55</f>
        <v>16.5</v>
      </c>
      <c r="AD54" s="116">
        <v>0</v>
      </c>
      <c r="AE54" s="116">
        <v>0</v>
      </c>
    </row>
    <row r="55" spans="1:31">
      <c r="A55">
        <v>52</v>
      </c>
      <c r="B55">
        <f t="shared" si="0"/>
        <v>6.5582397033881657E-25</v>
      </c>
      <c r="D55" s="43">
        <f t="shared" si="1"/>
        <v>6.5582397033881464E-25</v>
      </c>
      <c r="E55" s="43">
        <f t="shared" si="11"/>
        <v>6.5582397033881198E-25</v>
      </c>
      <c r="F55" s="43">
        <f t="shared" si="12"/>
        <v>1</v>
      </c>
      <c r="G55" s="43">
        <f t="shared" si="13"/>
        <v>6.5582397033881033E-25</v>
      </c>
      <c r="H55" s="43">
        <f t="shared" si="27"/>
        <v>1</v>
      </c>
      <c r="I55" s="76">
        <f t="shared" si="18"/>
        <v>0</v>
      </c>
      <c r="J55" s="57">
        <f t="shared" si="14"/>
        <v>0</v>
      </c>
      <c r="K55" s="58">
        <f t="shared" si="15"/>
        <v>0</v>
      </c>
      <c r="L55" s="58"/>
      <c r="M55" s="40">
        <f t="shared" si="3"/>
        <v>1.7426933810146133E+47</v>
      </c>
      <c r="N55" s="40">
        <f t="shared" si="4"/>
        <v>1.7426933810146083E-5</v>
      </c>
      <c r="O55" s="50">
        <f t="shared" si="5"/>
        <v>52</v>
      </c>
      <c r="P55" s="40">
        <f t="shared" si="6"/>
        <v>2.1605911332871213E-6</v>
      </c>
      <c r="Q55" s="46">
        <f t="shared" si="7"/>
        <v>-15</v>
      </c>
      <c r="R55" s="40">
        <f t="shared" si="25"/>
        <v>8.0658175170943895</v>
      </c>
      <c r="S55" s="46">
        <f t="shared" si="26"/>
        <v>67</v>
      </c>
      <c r="T55" s="40">
        <f t="shared" si="9"/>
        <v>8.0658175170943889E+67</v>
      </c>
      <c r="U55" s="35"/>
      <c r="V55" s="38">
        <f t="shared" si="10"/>
        <v>8.0658175170943901E+67</v>
      </c>
      <c r="Z55">
        <f t="shared" si="19"/>
        <v>5.1999999999999975</v>
      </c>
      <c r="AA55">
        <f t="shared" si="17"/>
        <v>9.4930933544195767E-2</v>
      </c>
      <c r="AB55">
        <f t="shared" si="20"/>
        <v>0.89106795954347495</v>
      </c>
      <c r="AC55">
        <v>16.5</v>
      </c>
      <c r="AD55">
        <f>_xlfn.POISSON.DIST(AC55+0.5,$AH$1,FALSE)</f>
        <v>2.3735123858304114E-3</v>
      </c>
      <c r="AE55">
        <f>1-_xlfn.POISSON.DIST(AC55-0.5,$AH$1,TRUE)</f>
        <v>4.19245516679978E-3</v>
      </c>
    </row>
    <row r="56" spans="1:31">
      <c r="A56">
        <v>53</v>
      </c>
      <c r="B56">
        <f t="shared" si="0"/>
        <v>1.0022970112725315E-25</v>
      </c>
      <c r="D56" s="43">
        <f t="shared" si="1"/>
        <v>1.0022970112725287E-25</v>
      </c>
      <c r="E56" s="43">
        <f t="shared" si="11"/>
        <v>1.0022970112725213E-25</v>
      </c>
      <c r="F56" s="43">
        <f t="shared" si="12"/>
        <v>1</v>
      </c>
      <c r="G56" s="43">
        <f t="shared" si="13"/>
        <v>1.0022970112725334E-25</v>
      </c>
      <c r="H56" s="43">
        <f t="shared" si="27"/>
        <v>1</v>
      </c>
      <c r="I56" s="76">
        <f t="shared" si="18"/>
        <v>0</v>
      </c>
      <c r="J56" s="57">
        <f t="shared" si="14"/>
        <v>0</v>
      </c>
      <c r="K56" s="58">
        <f t="shared" si="15"/>
        <v>0</v>
      </c>
      <c r="L56" s="58"/>
      <c r="M56" s="40">
        <f t="shared" si="3"/>
        <v>1.4115816386218365E+48</v>
      </c>
      <c r="N56" s="40">
        <f t="shared" si="4"/>
        <v>1.4115816386218325E-5</v>
      </c>
      <c r="O56" s="50">
        <f t="shared" si="5"/>
        <v>53</v>
      </c>
      <c r="P56" s="40">
        <f t="shared" si="6"/>
        <v>3.3020355055897533E-6</v>
      </c>
      <c r="Q56" s="46">
        <f t="shared" si="7"/>
        <v>-16</v>
      </c>
      <c r="R56" s="40">
        <f t="shared" si="25"/>
        <v>4.2748832840600235</v>
      </c>
      <c r="S56" s="46">
        <f t="shared" si="26"/>
        <v>69</v>
      </c>
      <c r="T56" s="40">
        <f t="shared" si="9"/>
        <v>4.274883284060024E+69</v>
      </c>
      <c r="U56" s="35"/>
      <c r="V56" s="38">
        <f t="shared" si="10"/>
        <v>4.274883284060024E+69</v>
      </c>
      <c r="Z56">
        <f t="shared" si="19"/>
        <v>5.2999999999999972</v>
      </c>
      <c r="AA56">
        <f t="shared" si="17"/>
        <v>9.8228059835806597E-2</v>
      </c>
      <c r="AB56">
        <f t="shared" si="20"/>
        <v>0.88310410376728199</v>
      </c>
      <c r="AC56" s="115">
        <f>AC55+1</f>
        <v>17.5</v>
      </c>
      <c r="AD56" s="115">
        <f>AD55</f>
        <v>2.3735123858304114E-3</v>
      </c>
      <c r="AE56" s="115">
        <f>AE55</f>
        <v>4.19245516679978E-3</v>
      </c>
    </row>
    <row r="57" spans="1:31">
      <c r="A57">
        <v>54</v>
      </c>
      <c r="B57">
        <f t="shared" si="0"/>
        <v>1.5034455169087975E-26</v>
      </c>
      <c r="D57" s="43">
        <f t="shared" si="1"/>
        <v>1.5034455169087929E-26</v>
      </c>
      <c r="E57" s="43">
        <f t="shared" si="11"/>
        <v>1.5034455169088001E-26</v>
      </c>
      <c r="F57" s="43">
        <f t="shared" si="12"/>
        <v>1</v>
      </c>
      <c r="G57" s="43">
        <f t="shared" si="13"/>
        <v>1.5034455169088167E-26</v>
      </c>
      <c r="H57" s="43">
        <f t="shared" si="27"/>
        <v>1</v>
      </c>
      <c r="I57" s="76">
        <f t="shared" si="18"/>
        <v>0</v>
      </c>
      <c r="J57" s="57">
        <f t="shared" si="14"/>
        <v>0</v>
      </c>
      <c r="K57" s="58">
        <f t="shared" si="15"/>
        <v>0</v>
      </c>
      <c r="L57" s="58"/>
      <c r="M57" s="40">
        <f t="shared" si="3"/>
        <v>1.1433811272836876E+49</v>
      </c>
      <c r="N57" s="40">
        <f t="shared" si="4"/>
        <v>1.1433811272836843E-5</v>
      </c>
      <c r="O57" s="50">
        <f t="shared" si="5"/>
        <v>54</v>
      </c>
      <c r="P57" s="40">
        <f t="shared" si="6"/>
        <v>4.9530532583846297E-6</v>
      </c>
      <c r="Q57" s="46">
        <f t="shared" si="7"/>
        <v>-17</v>
      </c>
      <c r="R57" s="40">
        <f t="shared" si="25"/>
        <v>2.3084369733924128</v>
      </c>
      <c r="S57" s="46">
        <f t="shared" si="26"/>
        <v>71</v>
      </c>
      <c r="T57" s="40">
        <f t="shared" si="9"/>
        <v>2.3084369733924128E+71</v>
      </c>
      <c r="U57" s="35"/>
      <c r="V57" s="38">
        <f t="shared" si="10"/>
        <v>2.3084369733924128E+71</v>
      </c>
      <c r="Z57">
        <f t="shared" si="19"/>
        <v>5.3999999999999968</v>
      </c>
      <c r="AA57">
        <f t="shared" si="17"/>
        <v>0.10146503193075899</v>
      </c>
      <c r="AB57">
        <f t="shared" si="20"/>
        <v>0.87479208022005173</v>
      </c>
      <c r="AC57" s="116">
        <f>AC58</f>
        <v>17.5</v>
      </c>
      <c r="AD57" s="116">
        <v>0</v>
      </c>
      <c r="AE57" s="116">
        <v>0</v>
      </c>
    </row>
    <row r="58" spans="1:31">
      <c r="A58">
        <v>55</v>
      </c>
      <c r="B58">
        <f t="shared" si="0"/>
        <v>2.2141652158111392E-27</v>
      </c>
      <c r="D58" s="43">
        <f t="shared" si="1"/>
        <v>2.214165215811132E-27</v>
      </c>
      <c r="E58" s="43">
        <f t="shared" si="11"/>
        <v>2.2141652158111665E-27</v>
      </c>
      <c r="F58" s="43">
        <f t="shared" si="12"/>
        <v>1</v>
      </c>
      <c r="G58" s="43">
        <f t="shared" si="13"/>
        <v>2.2141652158111374E-27</v>
      </c>
      <c r="H58" s="43">
        <f t="shared" si="27"/>
        <v>1</v>
      </c>
      <c r="I58" s="76">
        <f t="shared" si="18"/>
        <v>0</v>
      </c>
      <c r="J58" s="57">
        <f t="shared" si="14"/>
        <v>0</v>
      </c>
      <c r="K58" s="58">
        <f t="shared" si="15"/>
        <v>0</v>
      </c>
      <c r="L58" s="58"/>
      <c r="M58" s="40">
        <f t="shared" si="3"/>
        <v>9.2613871309978692E+49</v>
      </c>
      <c r="N58" s="40">
        <f t="shared" si="4"/>
        <v>9.26138713099784E-6</v>
      </c>
      <c r="O58" s="50">
        <f t="shared" si="5"/>
        <v>55</v>
      </c>
      <c r="P58" s="40">
        <f t="shared" si="6"/>
        <v>7.2944966168937297E-6</v>
      </c>
      <c r="Q58" s="46">
        <f t="shared" si="7"/>
        <v>-18</v>
      </c>
      <c r="R58" s="40">
        <f t="shared" si="25"/>
        <v>1.2696403353658263</v>
      </c>
      <c r="S58" s="46">
        <f t="shared" si="26"/>
        <v>73</v>
      </c>
      <c r="T58" s="40">
        <f t="shared" si="9"/>
        <v>1.2696403353658262E+73</v>
      </c>
      <c r="U58" s="35"/>
      <c r="V58" s="38">
        <f t="shared" si="10"/>
        <v>1.2696403353658264E+73</v>
      </c>
      <c r="Z58">
        <f t="shared" si="19"/>
        <v>5.4999999999999964</v>
      </c>
      <c r="AA58">
        <f t="shared" si="17"/>
        <v>0.10463159467413184</v>
      </c>
      <c r="AB58">
        <f t="shared" si="20"/>
        <v>0.86613313485030252</v>
      </c>
      <c r="AC58">
        <v>17.5</v>
      </c>
      <c r="AD58">
        <f>_xlfn.POISSON.DIST(AC58+0.5,$AH$1,FALSE)</f>
        <v>1.0680805736236875E-3</v>
      </c>
      <c r="AE58">
        <f>1-_xlfn.POISSON.DIST(AC58-0.5,$AH$1,TRUE)</f>
        <v>1.8189427809693903E-3</v>
      </c>
    </row>
    <row r="59" spans="1:31">
      <c r="A59">
        <v>56</v>
      </c>
      <c r="B59">
        <f t="shared" si="0"/>
        <v>3.2026318300125389E-28</v>
      </c>
      <c r="D59" s="43">
        <f t="shared" si="1"/>
        <v>3.2026318300125282E-28</v>
      </c>
      <c r="E59" s="43">
        <f t="shared" si="11"/>
        <v>3.202631830012538E-28</v>
      </c>
      <c r="F59" s="43">
        <f t="shared" si="12"/>
        <v>1</v>
      </c>
      <c r="G59" s="43">
        <f t="shared" si="13"/>
        <v>3.2026318300125506E-28</v>
      </c>
      <c r="H59" s="43">
        <f t="shared" si="27"/>
        <v>1</v>
      </c>
      <c r="I59" s="76">
        <f t="shared" si="18"/>
        <v>0</v>
      </c>
      <c r="J59" s="57">
        <f t="shared" si="14"/>
        <v>0</v>
      </c>
      <c r="K59" s="58">
        <f t="shared" si="15"/>
        <v>0</v>
      </c>
      <c r="L59" s="58"/>
      <c r="M59" s="40">
        <f t="shared" si="3"/>
        <v>7.5017235761082739E+50</v>
      </c>
      <c r="N59" s="40">
        <f t="shared" si="4"/>
        <v>7.5017235761082505E-6</v>
      </c>
      <c r="O59" s="50">
        <f t="shared" si="5"/>
        <v>56</v>
      </c>
      <c r="P59" s="40">
        <f t="shared" si="6"/>
        <v>1.0550968320864137E-6</v>
      </c>
      <c r="Q59" s="46">
        <f t="shared" si="7"/>
        <v>-18</v>
      </c>
      <c r="R59" s="40">
        <f t="shared" si="25"/>
        <v>7.109985878048632</v>
      </c>
      <c r="S59" s="46">
        <f t="shared" si="26"/>
        <v>74</v>
      </c>
      <c r="T59" s="40">
        <f t="shared" si="9"/>
        <v>7.1099858780486318E+74</v>
      </c>
      <c r="U59" s="35"/>
      <c r="V59" s="38">
        <f t="shared" si="10"/>
        <v>7.1099858780486318E+74</v>
      </c>
      <c r="Z59">
        <f t="shared" si="19"/>
        <v>5.5999999999999961</v>
      </c>
      <c r="AA59">
        <f t="shared" si="17"/>
        <v>0.10771770571372268</v>
      </c>
      <c r="AB59">
        <f t="shared" si="20"/>
        <v>0.85712958812647444</v>
      </c>
      <c r="AC59" s="115">
        <f>AC58+1</f>
        <v>18.5</v>
      </c>
      <c r="AD59" s="115">
        <f>AD58</f>
        <v>1.0680805736236875E-3</v>
      </c>
      <c r="AE59" s="115">
        <f>AE58</f>
        <v>1.8189427809693903E-3</v>
      </c>
    </row>
    <row r="60" spans="1:31">
      <c r="A60">
        <v>57</v>
      </c>
      <c r="B60">
        <f t="shared" si="0"/>
        <v>4.5511083900178151E-29</v>
      </c>
      <c r="D60" s="43">
        <f t="shared" si="1"/>
        <v>4.5511083900178005E-29</v>
      </c>
      <c r="E60" s="43">
        <f t="shared" si="11"/>
        <v>4.5511083900178347E-29</v>
      </c>
      <c r="F60" s="43">
        <f t="shared" si="12"/>
        <v>1</v>
      </c>
      <c r="G60" s="43">
        <f t="shared" si="13"/>
        <v>4.5511083900177837E-29</v>
      </c>
      <c r="H60" s="43">
        <f t="shared" si="27"/>
        <v>1</v>
      </c>
      <c r="I60" s="76">
        <f t="shared" si="18"/>
        <v>0</v>
      </c>
      <c r="J60" s="57">
        <f t="shared" si="14"/>
        <v>0</v>
      </c>
      <c r="K60" s="58">
        <f t="shared" si="15"/>
        <v>0</v>
      </c>
      <c r="L60" s="58"/>
      <c r="M60" s="40">
        <f t="shared" si="3"/>
        <v>6.0763960966477017E+51</v>
      </c>
      <c r="N60" s="40">
        <f t="shared" si="4"/>
        <v>6.0763960966476822E-6</v>
      </c>
      <c r="O60" s="50">
        <f t="shared" si="5"/>
        <v>57</v>
      </c>
      <c r="P60" s="40">
        <f t="shared" si="6"/>
        <v>1.4993481298070081E-6</v>
      </c>
      <c r="Q60" s="46">
        <f t="shared" si="7"/>
        <v>-19</v>
      </c>
      <c r="R60" s="40">
        <f t="shared" si="25"/>
        <v>4.0526919504877226</v>
      </c>
      <c r="S60" s="46">
        <f t="shared" si="26"/>
        <v>76</v>
      </c>
      <c r="T60" s="40">
        <f t="shared" si="9"/>
        <v>4.0526919504877227E+76</v>
      </c>
      <c r="U60" s="35"/>
      <c r="V60" s="38">
        <f t="shared" si="10"/>
        <v>4.0526919504877227E+76</v>
      </c>
      <c r="Z60">
        <f t="shared" si="19"/>
        <v>5.6999999999999957</v>
      </c>
      <c r="AA60">
        <f t="shared" si="17"/>
        <v>0.11071359047269942</v>
      </c>
      <c r="AB60">
        <f t="shared" si="20"/>
        <v>0.84778484019460509</v>
      </c>
      <c r="AC60" s="116">
        <f>AC61</f>
        <v>18.5</v>
      </c>
      <c r="AD60" s="116">
        <v>0</v>
      </c>
      <c r="AE60" s="116">
        <v>0</v>
      </c>
    </row>
    <row r="61" spans="1:31">
      <c r="A61">
        <v>58</v>
      </c>
      <c r="B61">
        <f t="shared" si="0"/>
        <v>6.3558582688179853E-30</v>
      </c>
      <c r="D61" s="43">
        <f t="shared" si="1"/>
        <v>6.3558582688179643E-30</v>
      </c>
      <c r="E61" s="43">
        <f t="shared" si="11"/>
        <v>6.355858268817939E-30</v>
      </c>
      <c r="F61" s="43">
        <f t="shared" si="12"/>
        <v>1</v>
      </c>
      <c r="G61" s="43">
        <f t="shared" si="13"/>
        <v>6.3558582688179572E-30</v>
      </c>
      <c r="H61" s="43">
        <f t="shared" si="27"/>
        <v>1</v>
      </c>
      <c r="I61" s="76">
        <f t="shared" si="18"/>
        <v>0</v>
      </c>
      <c r="J61" s="57">
        <f t="shared" si="14"/>
        <v>0</v>
      </c>
      <c r="K61" s="58">
        <f t="shared" si="15"/>
        <v>0</v>
      </c>
      <c r="L61" s="58"/>
      <c r="M61" s="40">
        <f t="shared" si="3"/>
        <v>4.9218808382846397E+52</v>
      </c>
      <c r="N61" s="40">
        <f t="shared" si="4"/>
        <v>4.921880838284623E-6</v>
      </c>
      <c r="O61" s="50">
        <f t="shared" si="5"/>
        <v>58</v>
      </c>
      <c r="P61" s="40">
        <f t="shared" si="6"/>
        <v>2.09391721576496E-6</v>
      </c>
      <c r="Q61" s="46">
        <f t="shared" si="7"/>
        <v>-20</v>
      </c>
      <c r="R61" s="40">
        <f t="shared" si="25"/>
        <v>2.3505613312828788</v>
      </c>
      <c r="S61" s="46">
        <f t="shared" si="26"/>
        <v>78</v>
      </c>
      <c r="T61" s="40">
        <f t="shared" si="9"/>
        <v>2.3505613312828789E+78</v>
      </c>
      <c r="U61" s="35"/>
      <c r="V61" s="38">
        <f t="shared" si="10"/>
        <v>2.3505613312828789E+78</v>
      </c>
      <c r="Z61">
        <f t="shared" si="19"/>
        <v>5.7999999999999954</v>
      </c>
      <c r="AA61">
        <f t="shared" si="17"/>
        <v>0.11360979490772519</v>
      </c>
      <c r="AB61">
        <f t="shared" si="20"/>
        <v>0.83810336987446976</v>
      </c>
      <c r="AC61">
        <v>18.5</v>
      </c>
      <c r="AD61">
        <f>_xlfn.POISSON.DIST(AC61+0.5,$AH$1,FALSE)</f>
        <v>4.5533961296588657E-4</v>
      </c>
      <c r="AE61">
        <f>1-_xlfn.POISSON.DIST(AC61-0.5,$AH$1,TRUE)</f>
        <v>7.5086220734577047E-4</v>
      </c>
    </row>
    <row r="62" spans="1:31">
      <c r="A62">
        <v>59</v>
      </c>
      <c r="B62">
        <f t="shared" si="0"/>
        <v>8.7258393182077432E-31</v>
      </c>
      <c r="D62" s="43">
        <f t="shared" si="1"/>
        <v>8.7258393182077134E-31</v>
      </c>
      <c r="E62" s="43">
        <f t="shared" si="11"/>
        <v>8.7258393182077029E-31</v>
      </c>
      <c r="F62" s="43">
        <f t="shared" si="12"/>
        <v>1</v>
      </c>
      <c r="G62" s="43">
        <f t="shared" si="13"/>
        <v>8.7258393182077221E-31</v>
      </c>
      <c r="H62" s="43">
        <f t="shared" si="27"/>
        <v>1</v>
      </c>
      <c r="I62" s="76">
        <f t="shared" si="18"/>
        <v>0</v>
      </c>
      <c r="J62" s="57">
        <f t="shared" si="14"/>
        <v>0</v>
      </c>
      <c r="K62" s="58">
        <f t="shared" si="15"/>
        <v>0</v>
      </c>
      <c r="L62" s="58"/>
      <c r="M62" s="40">
        <f t="shared" si="3"/>
        <v>3.9867234790105568E+53</v>
      </c>
      <c r="N62" s="40">
        <f t="shared" si="4"/>
        <v>3.9867234790105443E-6</v>
      </c>
      <c r="O62" s="50">
        <f t="shared" si="5"/>
        <v>59</v>
      </c>
      <c r="P62" s="40">
        <f t="shared" si="6"/>
        <v>2.8746999063891825E-6</v>
      </c>
      <c r="Q62" s="46">
        <f t="shared" si="7"/>
        <v>-21</v>
      </c>
      <c r="R62" s="40">
        <f t="shared" si="25"/>
        <v>1.3868311854568982</v>
      </c>
      <c r="S62" s="46">
        <f t="shared" si="26"/>
        <v>80</v>
      </c>
      <c r="T62" s="40">
        <f t="shared" si="9"/>
        <v>1.3868311854568981E+80</v>
      </c>
      <c r="U62" s="35"/>
      <c r="V62" s="38">
        <f t="shared" si="10"/>
        <v>1.3868311854568981E+80</v>
      </c>
      <c r="Z62">
        <f t="shared" si="19"/>
        <v>5.899999999999995</v>
      </c>
      <c r="AA62">
        <f t="shared" si="17"/>
        <v>0.11639723567037742</v>
      </c>
      <c r="AB62">
        <f t="shared" si="20"/>
        <v>0.82809072751799429</v>
      </c>
      <c r="AC62" s="115">
        <f>AC61+1</f>
        <v>19.5</v>
      </c>
      <c r="AD62" s="115">
        <f>AD61</f>
        <v>4.5533961296588657E-4</v>
      </c>
      <c r="AE62" s="115">
        <f>AE61</f>
        <v>7.5086220734577047E-4</v>
      </c>
    </row>
    <row r="63" spans="1:31">
      <c r="A63">
        <v>60</v>
      </c>
      <c r="B63">
        <f t="shared" si="0"/>
        <v>1.1779883079580453E-31</v>
      </c>
      <c r="D63" s="43">
        <f t="shared" si="1"/>
        <v>1.1779883079580411E-31</v>
      </c>
      <c r="E63" s="43">
        <f t="shared" si="11"/>
        <v>1.1779883079580424E-31</v>
      </c>
      <c r="F63" s="43">
        <f t="shared" si="12"/>
        <v>1</v>
      </c>
      <c r="G63" s="43">
        <f t="shared" si="13"/>
        <v>1.1779883079580553E-31</v>
      </c>
      <c r="H63" s="43">
        <f t="shared" si="27"/>
        <v>1</v>
      </c>
      <c r="I63" s="76">
        <f t="shared" si="18"/>
        <v>0</v>
      </c>
      <c r="J63" s="57">
        <f t="shared" si="14"/>
        <v>0</v>
      </c>
      <c r="K63" s="58">
        <f t="shared" si="15"/>
        <v>0</v>
      </c>
      <c r="L63" s="58"/>
      <c r="M63" s="40">
        <f t="shared" si="3"/>
        <v>3.2292460179985513E+54</v>
      </c>
      <c r="N63" s="40">
        <f t="shared" si="4"/>
        <v>3.2292460179985408E-6</v>
      </c>
      <c r="O63" s="50">
        <f t="shared" si="5"/>
        <v>60</v>
      </c>
      <c r="P63" s="40">
        <f t="shared" si="6"/>
        <v>3.8808448736253957E-7</v>
      </c>
      <c r="Q63" s="46">
        <f t="shared" si="7"/>
        <v>-21</v>
      </c>
      <c r="R63" s="40">
        <f t="shared" si="25"/>
        <v>8.3209871127413901</v>
      </c>
      <c r="S63" s="46">
        <f t="shared" si="26"/>
        <v>81</v>
      </c>
      <c r="T63" s="40">
        <f t="shared" si="9"/>
        <v>8.3209871127413899E+81</v>
      </c>
      <c r="U63" s="35"/>
      <c r="V63" s="38">
        <f t="shared" si="10"/>
        <v>8.3209871127413899E+81</v>
      </c>
      <c r="Z63">
        <f t="shared" si="19"/>
        <v>5.9999999999999947</v>
      </c>
      <c r="AA63">
        <f t="shared" si="17"/>
        <v>0.11906724732146731</v>
      </c>
      <c r="AB63">
        <f t="shared" si="20"/>
        <v>0.8177535218038896</v>
      </c>
      <c r="AC63" s="116">
        <f>AC64</f>
        <v>19.5</v>
      </c>
      <c r="AD63" s="116">
        <v>0</v>
      </c>
      <c r="AE63" s="116">
        <v>0</v>
      </c>
    </row>
    <row r="64" spans="1:31">
      <c r="A64">
        <v>61</v>
      </c>
      <c r="B64">
        <f t="shared" si="0"/>
        <v>1.5642139826983881E-32</v>
      </c>
      <c r="D64" s="43">
        <f t="shared" si="1"/>
        <v>1.5642139826983831E-32</v>
      </c>
      <c r="E64" s="43">
        <f t="shared" si="11"/>
        <v>1.5642139826984012E-32</v>
      </c>
      <c r="F64" s="43">
        <f t="shared" si="12"/>
        <v>1</v>
      </c>
      <c r="G64" s="43">
        <f t="shared" si="13"/>
        <v>1.5642139826983736E-32</v>
      </c>
      <c r="H64" s="43">
        <f t="shared" si="27"/>
        <v>1</v>
      </c>
      <c r="I64" s="76">
        <f t="shared" si="18"/>
        <v>0</v>
      </c>
      <c r="J64" s="57">
        <f t="shared" si="14"/>
        <v>0</v>
      </c>
      <c r="K64" s="58">
        <f t="shared" si="15"/>
        <v>0</v>
      </c>
      <c r="L64" s="58"/>
      <c r="M64" s="40">
        <f t="shared" si="3"/>
        <v>2.6156892745788261E+55</v>
      </c>
      <c r="N64" s="40">
        <f t="shared" si="4"/>
        <v>2.6156892745788179E-6</v>
      </c>
      <c r="O64" s="50">
        <f t="shared" si="5"/>
        <v>61</v>
      </c>
      <c r="P64" s="40">
        <f t="shared" si="6"/>
        <v>5.1532530289124134E-7</v>
      </c>
      <c r="Q64" s="46">
        <f t="shared" si="7"/>
        <v>-22</v>
      </c>
      <c r="R64" s="40">
        <f t="shared" si="25"/>
        <v>5.0758021387722456</v>
      </c>
      <c r="S64" s="46">
        <f t="shared" si="26"/>
        <v>83</v>
      </c>
      <c r="T64" s="40">
        <f t="shared" si="9"/>
        <v>5.0758021387722462E+83</v>
      </c>
      <c r="U64" s="35"/>
      <c r="V64" s="38">
        <f t="shared" si="10"/>
        <v>5.0758021387722462E+83</v>
      </c>
      <c r="Z64">
        <f t="shared" si="19"/>
        <v>6.0999999999999943</v>
      </c>
      <c r="AA64">
        <f t="shared" si="17"/>
        <v>0.12161162628226924</v>
      </c>
      <c r="AB64">
        <f t="shared" si="20"/>
        <v>0.80709940059099283</v>
      </c>
      <c r="AC64">
        <v>19.5</v>
      </c>
      <c r="AD64">
        <f>_xlfn.POISSON.DIST(AC64+0.5,$AH$1,FALSE)</f>
        <v>1.8441254325118382E-4</v>
      </c>
      <c r="AE64">
        <f>1-_xlfn.POISSON.DIST(AC64-0.5,$AH$1,TRUE)</f>
        <v>2.9552259437992667E-4</v>
      </c>
    </row>
    <row r="65" spans="1:31">
      <c r="A65">
        <v>62</v>
      </c>
      <c r="B65">
        <f t="shared" si="0"/>
        <v>2.0435698806220874E-33</v>
      </c>
      <c r="D65" s="43">
        <f t="shared" si="1"/>
        <v>2.0435698806220798E-33</v>
      </c>
      <c r="E65" s="43">
        <f t="shared" si="11"/>
        <v>2.0435698806220685E-33</v>
      </c>
      <c r="F65" s="43">
        <f t="shared" si="12"/>
        <v>1</v>
      </c>
      <c r="G65" s="43">
        <f t="shared" si="13"/>
        <v>2.043569880622074E-33</v>
      </c>
      <c r="H65" s="43">
        <f t="shared" si="27"/>
        <v>1</v>
      </c>
      <c r="I65" s="76">
        <f t="shared" si="18"/>
        <v>0</v>
      </c>
      <c r="J65" s="57">
        <f t="shared" si="14"/>
        <v>0</v>
      </c>
      <c r="K65" s="58">
        <f t="shared" si="15"/>
        <v>0</v>
      </c>
      <c r="L65" s="58"/>
      <c r="M65" s="40">
        <f t="shared" si="3"/>
        <v>2.1187083124088497E+56</v>
      </c>
      <c r="N65" s="40">
        <f t="shared" si="4"/>
        <v>2.1187083124088423E-6</v>
      </c>
      <c r="O65" s="50">
        <f t="shared" si="5"/>
        <v>62</v>
      </c>
      <c r="P65" s="40">
        <f t="shared" si="6"/>
        <v>6.7324757313210512E-7</v>
      </c>
      <c r="Q65" s="46">
        <f t="shared" si="7"/>
        <v>-23</v>
      </c>
      <c r="R65" s="40">
        <f t="shared" si="25"/>
        <v>3.146997326038794</v>
      </c>
      <c r="S65" s="46">
        <f t="shared" si="26"/>
        <v>85</v>
      </c>
      <c r="T65" s="40">
        <f t="shared" si="9"/>
        <v>3.1469973260387939E+85</v>
      </c>
      <c r="U65" s="35"/>
      <c r="V65" s="38">
        <f t="shared" si="10"/>
        <v>3.1469973260387939E+85</v>
      </c>
      <c r="Z65">
        <f t="shared" si="19"/>
        <v>6.199999999999994</v>
      </c>
      <c r="AA65">
        <f t="shared" si="17"/>
        <v>0.1240226712432234</v>
      </c>
      <c r="AB65">
        <f t="shared" si="20"/>
        <v>0.79613702599927949</v>
      </c>
      <c r="AC65" s="115">
        <f>AC64+1</f>
        <v>20.5</v>
      </c>
      <c r="AD65" s="115">
        <f>AD64</f>
        <v>1.8441254325118382E-4</v>
      </c>
      <c r="AE65" s="115">
        <f>AE64</f>
        <v>2.9552259437992667E-4</v>
      </c>
    </row>
    <row r="66" spans="1:31">
      <c r="A66">
        <v>63</v>
      </c>
      <c r="B66">
        <f t="shared" si="0"/>
        <v>2.6274469893712554E-34</v>
      </c>
      <c r="D66" s="43">
        <f t="shared" si="1"/>
        <v>2.6274469893712456E-34</v>
      </c>
      <c r="E66" s="43">
        <f t="shared" si="11"/>
        <v>2.6274469893712379E-34</v>
      </c>
      <c r="F66" s="43">
        <f t="shared" si="12"/>
        <v>1</v>
      </c>
      <c r="G66" s="43">
        <f t="shared" si="13"/>
        <v>2.627446989371293E-34</v>
      </c>
      <c r="H66" s="43">
        <f t="shared" si="27"/>
        <v>1</v>
      </c>
      <c r="I66" s="76">
        <f t="shared" si="18"/>
        <v>0</v>
      </c>
      <c r="J66" s="57">
        <f t="shared" si="14"/>
        <v>0</v>
      </c>
      <c r="K66" s="58">
        <f t="shared" si="15"/>
        <v>0</v>
      </c>
      <c r="L66" s="58"/>
      <c r="M66" s="40">
        <f t="shared" si="3"/>
        <v>1.716153733051168E+57</v>
      </c>
      <c r="N66" s="40">
        <f t="shared" si="4"/>
        <v>1.7161537330511618E-6</v>
      </c>
      <c r="O66" s="50">
        <f t="shared" si="5"/>
        <v>63</v>
      </c>
      <c r="P66" s="40">
        <f t="shared" si="6"/>
        <v>8.6560402259842084E-7</v>
      </c>
      <c r="Q66" s="46">
        <f t="shared" si="7"/>
        <v>-24</v>
      </c>
      <c r="R66" s="40">
        <f t="shared" si="25"/>
        <v>1.9826083154044398</v>
      </c>
      <c r="S66" s="46">
        <f t="shared" si="26"/>
        <v>87</v>
      </c>
      <c r="T66" s="40">
        <f t="shared" si="9"/>
        <v>1.9826083154044396E+87</v>
      </c>
      <c r="U66" s="35"/>
      <c r="V66" s="38">
        <f t="shared" si="10"/>
        <v>1.9826083154044396E+87</v>
      </c>
      <c r="Z66">
        <f t="shared" si="19"/>
        <v>6.2999999999999936</v>
      </c>
      <c r="AA66">
        <f t="shared" si="17"/>
        <v>0.1262932197888941</v>
      </c>
      <c r="AB66">
        <f t="shared" si="20"/>
        <v>0.7848760439314757</v>
      </c>
      <c r="AC66" s="116">
        <f>AC67</f>
        <v>20.5</v>
      </c>
      <c r="AD66" s="116">
        <v>0</v>
      </c>
      <c r="AE66" s="116">
        <v>0</v>
      </c>
    </row>
    <row r="67" spans="1:31">
      <c r="A67">
        <v>64</v>
      </c>
      <c r="B67">
        <f t="shared" ref="B67:B130" si="28">($AH$1^A67*EXP(-$AH$1))/FACT(A67)</f>
        <v>3.3253625959229952E-35</v>
      </c>
      <c r="D67" s="43">
        <f t="shared" ref="D67:D130" si="29">P67*AH$7*10^(Q67+AH$8)</f>
        <v>3.3253625959229835E-35</v>
      </c>
      <c r="E67" s="43">
        <f t="shared" si="11"/>
        <v>3.3253625959230428E-35</v>
      </c>
      <c r="F67" s="43">
        <f t="shared" ref="F67:F130" si="30">_xlfn.POISSON.DIST($A67,$AH$1,TRUE)</f>
        <v>1</v>
      </c>
      <c r="G67" s="43">
        <f t="shared" si="13"/>
        <v>3.3253625959230086E-35</v>
      </c>
      <c r="H67" s="43">
        <f t="shared" si="27"/>
        <v>1</v>
      </c>
      <c r="I67" s="76">
        <f t="shared" si="18"/>
        <v>0</v>
      </c>
      <c r="J67" s="57">
        <f t="shared" si="14"/>
        <v>0</v>
      </c>
      <c r="K67" s="58">
        <f t="shared" si="15"/>
        <v>0</v>
      </c>
      <c r="L67" s="58"/>
      <c r="M67" s="40">
        <f t="shared" ref="M67:M130" si="31">AH$1^A67</f>
        <v>1.3900845237714462E+58</v>
      </c>
      <c r="N67" s="40">
        <f t="shared" ref="N67:N130" si="32">AH$12^A67</f>
        <v>1.3900845237714411E-6</v>
      </c>
      <c r="O67" s="50">
        <f t="shared" ref="O67:O130" si="33">AH$10*A67</f>
        <v>64</v>
      </c>
      <c r="P67" s="40">
        <f t="shared" ref="P67:P130" si="34">N67/R67</f>
        <v>1.0955300911011266E-6</v>
      </c>
      <c r="Q67" s="46">
        <f t="shared" ref="Q67:Q130" si="35">O67-S67</f>
        <v>-25</v>
      </c>
      <c r="R67" s="40">
        <f t="shared" si="25"/>
        <v>1.2688693218588414</v>
      </c>
      <c r="S67" s="46">
        <f t="shared" si="26"/>
        <v>89</v>
      </c>
      <c r="T67" s="40">
        <f t="shared" ref="T67:T130" si="36">R67*10^S67</f>
        <v>1.2688693218588414E+89</v>
      </c>
      <c r="U67" s="35"/>
      <c r="V67" s="38">
        <f t="shared" ref="V67:V130" si="37">FACT(A67)</f>
        <v>1.2688693218588414E+89</v>
      </c>
      <c r="Z67">
        <f t="shared" si="19"/>
        <v>6.3999999999999932</v>
      </c>
      <c r="AA67">
        <f t="shared" si="17"/>
        <v>0.12841668103736681</v>
      </c>
      <c r="AB67">
        <f t="shared" si="20"/>
        <v>0.77332704828929311</v>
      </c>
      <c r="AC67">
        <v>20.5</v>
      </c>
      <c r="AD67">
        <f>_xlfn.POISSON.DIST(AC67+0.5,$AH$1,FALSE)</f>
        <v>7.1130552396885495E-5</v>
      </c>
      <c r="AE67">
        <f>1-_xlfn.POISSON.DIST(AC67-0.5,$AH$1,TRUE)</f>
        <v>1.1111005112862671E-4</v>
      </c>
    </row>
    <row r="68" spans="1:31">
      <c r="A68">
        <v>65</v>
      </c>
      <c r="B68">
        <f t="shared" si="28"/>
        <v>4.1439133887655781E-36</v>
      </c>
      <c r="D68" s="43">
        <f t="shared" si="29"/>
        <v>4.143913388765562E-36</v>
      </c>
      <c r="E68" s="43">
        <f t="shared" ref="E68:E131" si="38">_xlfn.POISSON.DIST($A68,$AH$1,FALSE)</f>
        <v>4.1439133887655954E-36</v>
      </c>
      <c r="F68" s="43">
        <f t="shared" si="30"/>
        <v>1</v>
      </c>
      <c r="G68" s="43">
        <f t="shared" ref="G68:G131" si="39">_xlfn.GAMMA.DIST($AH$1,A68+1,1,FALSE)</f>
        <v>4.1439133887656469E-36</v>
      </c>
      <c r="H68" s="43">
        <f t="shared" ref="H68:H131" si="40">1-_xlfn.GAMMA.DIST($AH$1,$A68+1,1,TRUE)</f>
        <v>1</v>
      </c>
      <c r="I68" s="76">
        <f t="shared" si="18"/>
        <v>0</v>
      </c>
      <c r="J68" s="57">
        <f t="shared" ref="J68:J131" si="41">IF(A68&lt;AH$2,1,0)</f>
        <v>0</v>
      </c>
      <c r="K68" s="58">
        <f t="shared" ref="K68:K131" si="42">D68*J68</f>
        <v>0</v>
      </c>
      <c r="L68" s="58"/>
      <c r="M68" s="40">
        <f t="shared" si="31"/>
        <v>1.1259684642548715E+59</v>
      </c>
      <c r="N68" s="40">
        <f t="shared" si="32"/>
        <v>1.1259684642548672E-6</v>
      </c>
      <c r="O68" s="50">
        <f t="shared" si="33"/>
        <v>65</v>
      </c>
      <c r="P68" s="40">
        <f t="shared" si="34"/>
        <v>1.3651990366029416E-7</v>
      </c>
      <c r="Q68" s="46">
        <f t="shared" si="35"/>
        <v>-25</v>
      </c>
      <c r="R68" s="40">
        <f t="shared" si="25"/>
        <v>8.2476505920824721</v>
      </c>
      <c r="S68" s="46">
        <f t="shared" si="26"/>
        <v>90</v>
      </c>
      <c r="T68" s="40">
        <f t="shared" si="36"/>
        <v>8.2476505920824715E+90</v>
      </c>
      <c r="U68" s="35"/>
      <c r="V68" s="38">
        <f t="shared" si="37"/>
        <v>8.2476505920824715E+90</v>
      </c>
      <c r="Z68">
        <f t="shared" si="19"/>
        <v>6.4999999999999929</v>
      </c>
      <c r="AA68">
        <f t="shared" ref="AA68:AA131" si="43">_xlfn.GAMMA.DIST($AH$1,$Z68+1,1,FALSE)</f>
        <v>0.13038706413237966</v>
      </c>
      <c r="AB68">
        <f t="shared" si="20"/>
        <v>0.76150154017617111</v>
      </c>
      <c r="AC68" s="115">
        <f>AC67+1</f>
        <v>21.5</v>
      </c>
      <c r="AD68" s="115">
        <f>AD67</f>
        <v>7.1130552396885495E-5</v>
      </c>
      <c r="AE68" s="115">
        <f>AE67</f>
        <v>1.1111005112862671E-4</v>
      </c>
    </row>
    <row r="69" spans="1:31">
      <c r="A69">
        <v>66</v>
      </c>
      <c r="B69">
        <f t="shared" si="28"/>
        <v>5.0857118862122999E-37</v>
      </c>
      <c r="D69" s="43">
        <f t="shared" si="29"/>
        <v>5.0857118862122791E-37</v>
      </c>
      <c r="E69" s="43">
        <f t="shared" si="38"/>
        <v>5.0857118862123843E-37</v>
      </c>
      <c r="F69" s="43">
        <f t="shared" si="30"/>
        <v>1</v>
      </c>
      <c r="G69" s="43">
        <f t="shared" si="39"/>
        <v>5.0857118862123592E-37</v>
      </c>
      <c r="H69" s="43">
        <f t="shared" si="40"/>
        <v>1</v>
      </c>
      <c r="I69" s="76">
        <f t="shared" ref="I69:I132" si="44">1-F68</f>
        <v>0</v>
      </c>
      <c r="J69" s="57">
        <f t="shared" si="41"/>
        <v>0</v>
      </c>
      <c r="K69" s="58">
        <f t="shared" si="42"/>
        <v>0</v>
      </c>
      <c r="L69" s="58"/>
      <c r="M69" s="40">
        <f t="shared" si="31"/>
        <v>9.1203445604644589E+59</v>
      </c>
      <c r="N69" s="40">
        <f t="shared" si="32"/>
        <v>9.1203445604644235E-7</v>
      </c>
      <c r="O69" s="50">
        <f t="shared" si="33"/>
        <v>66</v>
      </c>
      <c r="P69" s="40">
        <f t="shared" si="34"/>
        <v>1.6754715449217918E-7</v>
      </c>
      <c r="Q69" s="46">
        <f t="shared" si="35"/>
        <v>-26</v>
      </c>
      <c r="R69" s="40">
        <f t="shared" si="25"/>
        <v>5.4434493907744317</v>
      </c>
      <c r="S69" s="46">
        <f t="shared" si="26"/>
        <v>92</v>
      </c>
      <c r="T69" s="40">
        <f t="shared" si="36"/>
        <v>5.4434493907744319E+92</v>
      </c>
      <c r="U69" s="35"/>
      <c r="V69" s="38">
        <f t="shared" si="37"/>
        <v>5.4434493907744319E+92</v>
      </c>
      <c r="Z69">
        <f t="shared" ref="Z69:Z132" si="45">Z68+0.1</f>
        <v>6.5999999999999925</v>
      </c>
      <c r="AA69">
        <f t="shared" si="43"/>
        <v>0.13219900246684146</v>
      </c>
      <c r="AB69">
        <f t="shared" ref="AB69:AB132" si="46">_xlfn.GAMMA.DIST($AH$1,$Z69,1,TRUE)</f>
        <v>0.74941188241275236</v>
      </c>
      <c r="AC69" s="116">
        <f>AC70</f>
        <v>21.5</v>
      </c>
      <c r="AD69" s="116">
        <v>0</v>
      </c>
      <c r="AE69" s="116">
        <v>0</v>
      </c>
    </row>
    <row r="70" spans="1:31">
      <c r="A70">
        <v>67</v>
      </c>
      <c r="B70">
        <f t="shared" si="28"/>
        <v>6.1483979519880006E-38</v>
      </c>
      <c r="D70" s="43">
        <f t="shared" si="29"/>
        <v>6.1483979519879766E-38</v>
      </c>
      <c r="E70" s="43">
        <f t="shared" si="38"/>
        <v>6.1483979519880748E-38</v>
      </c>
      <c r="F70" s="43">
        <f t="shared" si="30"/>
        <v>1</v>
      </c>
      <c r="G70" s="43">
        <f t="shared" si="39"/>
        <v>6.1483979519880048E-38</v>
      </c>
      <c r="H70" s="43">
        <f t="shared" si="40"/>
        <v>1</v>
      </c>
      <c r="I70" s="76">
        <f t="shared" si="44"/>
        <v>0</v>
      </c>
      <c r="J70" s="57">
        <f t="shared" si="41"/>
        <v>0</v>
      </c>
      <c r="K70" s="58">
        <f t="shared" si="42"/>
        <v>0</v>
      </c>
      <c r="L70" s="58"/>
      <c r="M70" s="40">
        <f t="shared" si="31"/>
        <v>7.38747909397621E+60</v>
      </c>
      <c r="N70" s="40">
        <f t="shared" si="32"/>
        <v>7.3874790939761818E-7</v>
      </c>
      <c r="O70" s="50">
        <f t="shared" si="33"/>
        <v>67</v>
      </c>
      <c r="P70" s="40">
        <f t="shared" si="34"/>
        <v>2.0255700766964935E-7</v>
      </c>
      <c r="Q70" s="46">
        <f t="shared" si="35"/>
        <v>-27</v>
      </c>
      <c r="R70" s="40">
        <f t="shared" si="25"/>
        <v>3.6471110918188705</v>
      </c>
      <c r="S70" s="46">
        <f t="shared" si="26"/>
        <v>94</v>
      </c>
      <c r="T70" s="40">
        <f t="shared" si="36"/>
        <v>3.6471110918188705E+94</v>
      </c>
      <c r="U70" s="35"/>
      <c r="V70" s="38">
        <f t="shared" si="37"/>
        <v>3.6471110918188705E+94</v>
      </c>
      <c r="Z70">
        <f t="shared" si="45"/>
        <v>6.6999999999999922</v>
      </c>
      <c r="AA70">
        <f t="shared" si="43"/>
        <v>0.13384777355654712</v>
      </c>
      <c r="AB70">
        <f t="shared" si="46"/>
        <v>0.73707124972190607</v>
      </c>
      <c r="AC70">
        <v>21.5</v>
      </c>
      <c r="AD70">
        <f>_xlfn.POISSON.DIST(AC70+0.5,$AH$1,FALSE)</f>
        <v>2.6188976109762301E-5</v>
      </c>
      <c r="AE70">
        <f>1-_xlfn.POISSON.DIST(AC70-0.5,$AH$1,TRUE)</f>
        <v>3.9979498731801399E-5</v>
      </c>
    </row>
    <row r="71" spans="1:31">
      <c r="A71">
        <v>68</v>
      </c>
      <c r="B71">
        <f t="shared" si="28"/>
        <v>7.3238269722210062E-39</v>
      </c>
      <c r="D71" s="43">
        <f t="shared" si="29"/>
        <v>7.3238269722209774E-39</v>
      </c>
      <c r="E71" s="43">
        <f t="shared" si="38"/>
        <v>7.3238269722210062E-39</v>
      </c>
      <c r="F71" s="43">
        <f t="shared" si="30"/>
        <v>1</v>
      </c>
      <c r="G71" s="43">
        <f t="shared" si="39"/>
        <v>7.3238269722210701E-39</v>
      </c>
      <c r="H71" s="43">
        <f t="shared" si="40"/>
        <v>1</v>
      </c>
      <c r="I71" s="76">
        <f t="shared" si="44"/>
        <v>0</v>
      </c>
      <c r="J71" s="57">
        <f t="shared" si="41"/>
        <v>0</v>
      </c>
      <c r="K71" s="58">
        <f t="shared" si="42"/>
        <v>0</v>
      </c>
      <c r="L71" s="58"/>
      <c r="M71" s="40">
        <f t="shared" si="31"/>
        <v>5.9838580661207307E+61</v>
      </c>
      <c r="N71" s="40">
        <f t="shared" si="32"/>
        <v>5.9838580661207081E-7</v>
      </c>
      <c r="O71" s="50">
        <f t="shared" si="33"/>
        <v>68</v>
      </c>
      <c r="P71" s="40">
        <f t="shared" si="34"/>
        <v>2.4128114148884724E-7</v>
      </c>
      <c r="Q71" s="46">
        <f t="shared" si="35"/>
        <v>-28</v>
      </c>
      <c r="R71" s="40">
        <f t="shared" si="25"/>
        <v>2.4800355424368301</v>
      </c>
      <c r="S71" s="46">
        <f t="shared" si="26"/>
        <v>96</v>
      </c>
      <c r="T71" s="40">
        <f t="shared" si="36"/>
        <v>2.4800355424368301E+96</v>
      </c>
      <c r="U71" s="35"/>
      <c r="V71" s="38">
        <f t="shared" si="37"/>
        <v>2.4800355424368301E+96</v>
      </c>
      <c r="Z71">
        <f t="shared" si="45"/>
        <v>6.7999999999999918</v>
      </c>
      <c r="AA71">
        <f t="shared" si="43"/>
        <v>0.1353293145224374</v>
      </c>
      <c r="AB71">
        <f t="shared" si="46"/>
        <v>0.72449357496674471</v>
      </c>
      <c r="AC71" s="115">
        <f>AC70+1</f>
        <v>22.5</v>
      </c>
      <c r="AD71" s="115">
        <f>AD70</f>
        <v>2.6188976109762301E-5</v>
      </c>
      <c r="AE71" s="115">
        <f>AE70</f>
        <v>3.9979498731801399E-5</v>
      </c>
    </row>
    <row r="72" spans="1:31">
      <c r="A72">
        <v>69</v>
      </c>
      <c r="B72">
        <f t="shared" si="28"/>
        <v>8.5975360108681389E-40</v>
      </c>
      <c r="D72" s="43">
        <f t="shared" si="29"/>
        <v>8.5975360108681046E-40</v>
      </c>
      <c r="E72" s="43">
        <f t="shared" si="38"/>
        <v>8.5975360108682123E-40</v>
      </c>
      <c r="F72" s="43">
        <f t="shared" si="30"/>
        <v>1</v>
      </c>
      <c r="G72" s="43">
        <f t="shared" si="39"/>
        <v>8.5975360108680753E-40</v>
      </c>
      <c r="H72" s="43">
        <f t="shared" si="40"/>
        <v>1</v>
      </c>
      <c r="I72" s="76">
        <f t="shared" si="44"/>
        <v>0</v>
      </c>
      <c r="J72" s="57">
        <f t="shared" si="41"/>
        <v>0</v>
      </c>
      <c r="K72" s="58">
        <f t="shared" si="42"/>
        <v>0</v>
      </c>
      <c r="L72" s="58"/>
      <c r="M72" s="40">
        <f t="shared" si="31"/>
        <v>4.8469250335577913E+62</v>
      </c>
      <c r="N72" s="40">
        <f t="shared" si="32"/>
        <v>4.8469250335577725E-7</v>
      </c>
      <c r="O72" s="50">
        <f t="shared" si="33"/>
        <v>69</v>
      </c>
      <c r="P72" s="40">
        <f t="shared" si="34"/>
        <v>2.8324307913908153E-7</v>
      </c>
      <c r="Q72" s="46">
        <f t="shared" si="35"/>
        <v>-29</v>
      </c>
      <c r="R72" s="40">
        <f t="shared" si="25"/>
        <v>1.7112245242814126</v>
      </c>
      <c r="S72" s="46">
        <f t="shared" si="26"/>
        <v>98</v>
      </c>
      <c r="T72" s="40">
        <f t="shared" si="36"/>
        <v>1.7112245242814127E+98</v>
      </c>
      <c r="U72" s="35"/>
      <c r="V72" s="38">
        <f t="shared" si="37"/>
        <v>1.7112245242814127E+98</v>
      </c>
      <c r="Z72">
        <f t="shared" si="45"/>
        <v>6.8999999999999915</v>
      </c>
      <c r="AA72">
        <f t="shared" si="43"/>
        <v>0.13664023317826918</v>
      </c>
      <c r="AB72">
        <f t="shared" si="46"/>
        <v>0.71169349184761721</v>
      </c>
      <c r="AC72" s="116">
        <f>AC73</f>
        <v>22.5</v>
      </c>
      <c r="AD72" s="116">
        <v>0</v>
      </c>
      <c r="AE72" s="116">
        <v>0</v>
      </c>
    </row>
    <row r="73" spans="1:31">
      <c r="A73">
        <v>70</v>
      </c>
      <c r="B73">
        <f t="shared" si="28"/>
        <v>9.9485773840045585E-41</v>
      </c>
      <c r="D73" s="43">
        <f t="shared" si="29"/>
        <v>9.9485773840045178E-41</v>
      </c>
      <c r="E73" s="43">
        <f t="shared" si="38"/>
        <v>9.9485773840044851E-41</v>
      </c>
      <c r="F73" s="43">
        <f t="shared" si="30"/>
        <v>1</v>
      </c>
      <c r="G73" s="43">
        <f t="shared" si="39"/>
        <v>9.9485773840046687E-41</v>
      </c>
      <c r="H73" s="43">
        <f t="shared" si="40"/>
        <v>1</v>
      </c>
      <c r="I73" s="76">
        <f t="shared" si="44"/>
        <v>0</v>
      </c>
      <c r="J73" s="57">
        <f t="shared" si="41"/>
        <v>0</v>
      </c>
      <c r="K73" s="58">
        <f t="shared" si="42"/>
        <v>0</v>
      </c>
      <c r="L73" s="58"/>
      <c r="M73" s="40">
        <f t="shared" si="31"/>
        <v>3.9260092771818116E+63</v>
      </c>
      <c r="N73" s="40">
        <f t="shared" si="32"/>
        <v>3.9260092771817958E-7</v>
      </c>
      <c r="O73" s="50">
        <f t="shared" si="33"/>
        <v>70</v>
      </c>
      <c r="P73" s="40">
        <f t="shared" si="34"/>
        <v>3.2775270586093702E-7</v>
      </c>
      <c r="Q73" s="46">
        <f t="shared" si="35"/>
        <v>-30</v>
      </c>
      <c r="R73" s="40">
        <f t="shared" si="25"/>
        <v>1.1978571669969893</v>
      </c>
      <c r="S73" s="46">
        <f t="shared" si="26"/>
        <v>100</v>
      </c>
      <c r="T73" s="40">
        <f t="shared" si="36"/>
        <v>1.1978571669969892E+100</v>
      </c>
      <c r="U73" s="35"/>
      <c r="V73" s="38">
        <f t="shared" si="37"/>
        <v>1.1978571669969892E+100</v>
      </c>
      <c r="Z73">
        <f t="shared" si="45"/>
        <v>6.9999999999999911</v>
      </c>
      <c r="AA73">
        <f t="shared" si="43"/>
        <v>0.13777781475769799</v>
      </c>
      <c r="AB73">
        <f t="shared" si="46"/>
        <v>0.69868627448242271</v>
      </c>
      <c r="AC73">
        <v>22.5</v>
      </c>
      <c r="AD73">
        <f>_xlfn.POISSON.DIST(AC73+0.5,$AH$1,FALSE)</f>
        <v>9.2230741951771742E-6</v>
      </c>
      <c r="AE73">
        <f>1-_xlfn.POISSON.DIST(AC73-0.5,$AH$1,TRUE)</f>
        <v>1.3790522622070256E-5</v>
      </c>
    </row>
    <row r="74" spans="1:31">
      <c r="A74">
        <v>71</v>
      </c>
      <c r="B74">
        <f t="shared" si="28"/>
        <v>1.1349785466258718E-41</v>
      </c>
      <c r="D74" s="43">
        <f t="shared" si="29"/>
        <v>1.1349785466258675E-41</v>
      </c>
      <c r="E74" s="43">
        <f t="shared" si="38"/>
        <v>1.1349785466258848E-41</v>
      </c>
      <c r="F74" s="43">
        <f t="shared" si="30"/>
        <v>1</v>
      </c>
      <c r="G74" s="43">
        <f t="shared" si="39"/>
        <v>1.134978546625889E-41</v>
      </c>
      <c r="H74" s="43">
        <f t="shared" si="40"/>
        <v>1</v>
      </c>
      <c r="I74" s="76">
        <f t="shared" si="44"/>
        <v>0</v>
      </c>
      <c r="J74" s="57">
        <f t="shared" si="41"/>
        <v>0</v>
      </c>
      <c r="K74" s="58">
        <f t="shared" si="42"/>
        <v>0</v>
      </c>
      <c r="L74" s="58"/>
      <c r="M74" s="40">
        <f t="shared" si="31"/>
        <v>3.1800675145172667E+64</v>
      </c>
      <c r="N74" s="40">
        <f t="shared" si="32"/>
        <v>3.1800675145172542E-7</v>
      </c>
      <c r="O74" s="50">
        <f t="shared" si="33"/>
        <v>71</v>
      </c>
      <c r="P74" s="40">
        <f t="shared" si="34"/>
        <v>3.7391505879909716E-8</v>
      </c>
      <c r="Q74" s="46">
        <f t="shared" si="35"/>
        <v>-30</v>
      </c>
      <c r="R74" s="40">
        <f t="shared" si="25"/>
        <v>8.5047858856786238</v>
      </c>
      <c r="S74" s="46">
        <f t="shared" si="26"/>
        <v>101</v>
      </c>
      <c r="T74" s="40">
        <f t="shared" si="36"/>
        <v>8.504785885678623E+101</v>
      </c>
      <c r="U74" s="35"/>
      <c r="V74" s="38">
        <f t="shared" si="37"/>
        <v>8.5047858856786242E+101</v>
      </c>
      <c r="Z74">
        <f t="shared" si="45"/>
        <v>7.0999999999999908</v>
      </c>
      <c r="AA74">
        <f t="shared" si="43"/>
        <v>0.13874002435019456</v>
      </c>
      <c r="AB74">
        <f t="shared" si="46"/>
        <v>0.68548777430872376</v>
      </c>
      <c r="AC74" s="115">
        <f>AC73+1</f>
        <v>23.5</v>
      </c>
      <c r="AD74" s="115">
        <f>AD73</f>
        <v>9.2230741951771742E-6</v>
      </c>
      <c r="AE74" s="115">
        <f>AE73</f>
        <v>1.3790522622070256E-5</v>
      </c>
    </row>
    <row r="75" spans="1:31">
      <c r="A75">
        <v>72</v>
      </c>
      <c r="B75">
        <f t="shared" si="28"/>
        <v>1.2768508649541057E-42</v>
      </c>
      <c r="D75" s="43">
        <f t="shared" si="29"/>
        <v>1.2768508649540999E-42</v>
      </c>
      <c r="E75" s="43">
        <f t="shared" si="38"/>
        <v>1.2768508649541251E-42</v>
      </c>
      <c r="F75" s="43">
        <f t="shared" si="30"/>
        <v>1</v>
      </c>
      <c r="G75" s="43">
        <f t="shared" si="39"/>
        <v>1.2768508649540921E-42</v>
      </c>
      <c r="H75" s="43">
        <f t="shared" si="40"/>
        <v>1</v>
      </c>
      <c r="I75" s="76">
        <f t="shared" si="44"/>
        <v>0</v>
      </c>
      <c r="J75" s="57">
        <f t="shared" si="41"/>
        <v>0</v>
      </c>
      <c r="K75" s="58">
        <f t="shared" si="42"/>
        <v>0</v>
      </c>
      <c r="L75" s="58"/>
      <c r="M75" s="40">
        <f t="shared" si="31"/>
        <v>2.5758546867589866E+65</v>
      </c>
      <c r="N75" s="40">
        <f t="shared" si="32"/>
        <v>2.5758546867589755E-7</v>
      </c>
      <c r="O75" s="50">
        <f t="shared" si="33"/>
        <v>72</v>
      </c>
      <c r="P75" s="40">
        <f t="shared" si="34"/>
        <v>4.2065444114898407E-8</v>
      </c>
      <c r="Q75" s="46">
        <f t="shared" si="35"/>
        <v>-31</v>
      </c>
      <c r="R75" s="40">
        <f t="shared" ref="R75:R138" si="47">V75/10^S75</f>
        <v>6.1234458376886121</v>
      </c>
      <c r="S75" s="46">
        <f t="shared" ref="S75:S138" si="48">ROUNDDOWN(LOG(V75),0)</f>
        <v>103</v>
      </c>
      <c r="T75" s="40">
        <f t="shared" si="36"/>
        <v>6.1234458376886124E+103</v>
      </c>
      <c r="U75" s="35"/>
      <c r="V75" s="38">
        <f t="shared" si="37"/>
        <v>6.1234458376886116E+103</v>
      </c>
      <c r="Z75">
        <f t="shared" si="45"/>
        <v>7.1999999999999904</v>
      </c>
      <c r="AA75">
        <f t="shared" si="43"/>
        <v>0.13952550514862641</v>
      </c>
      <c r="AB75">
        <f t="shared" si="46"/>
        <v>0.67211435475605663</v>
      </c>
      <c r="AC75" s="116">
        <f>AC76</f>
        <v>23.5</v>
      </c>
      <c r="AD75" s="116">
        <v>0</v>
      </c>
      <c r="AE75" s="116">
        <v>0</v>
      </c>
    </row>
    <row r="76" spans="1:31">
      <c r="A76">
        <v>73</v>
      </c>
      <c r="B76">
        <f t="shared" si="28"/>
        <v>1.4167797268668842E-43</v>
      </c>
      <c r="D76" s="43">
        <f t="shared" si="29"/>
        <v>1.4167797268668778E-43</v>
      </c>
      <c r="E76" s="43">
        <f t="shared" si="38"/>
        <v>1.4167797268668692E-43</v>
      </c>
      <c r="F76" s="43">
        <f t="shared" si="30"/>
        <v>1</v>
      </c>
      <c r="G76" s="43">
        <f t="shared" si="39"/>
        <v>1.4167797268669113E-43</v>
      </c>
      <c r="H76" s="43">
        <f t="shared" si="40"/>
        <v>1</v>
      </c>
      <c r="I76" s="76">
        <f t="shared" si="44"/>
        <v>0</v>
      </c>
      <c r="J76" s="57">
        <f t="shared" si="41"/>
        <v>0</v>
      </c>
      <c r="K76" s="58">
        <f t="shared" si="42"/>
        <v>0</v>
      </c>
      <c r="L76" s="58"/>
      <c r="M76" s="40">
        <f t="shared" si="31"/>
        <v>2.0864422962747787E+66</v>
      </c>
      <c r="N76" s="40">
        <f t="shared" si="32"/>
        <v>2.0864422962747701E-7</v>
      </c>
      <c r="O76" s="50">
        <f t="shared" si="33"/>
        <v>73</v>
      </c>
      <c r="P76" s="40">
        <f t="shared" si="34"/>
        <v>4.667535579872289E-8</v>
      </c>
      <c r="Q76" s="46">
        <f t="shared" si="35"/>
        <v>-32</v>
      </c>
      <c r="R76" s="40">
        <f t="shared" si="47"/>
        <v>4.4701154615126866</v>
      </c>
      <c r="S76" s="46">
        <f t="shared" si="48"/>
        <v>105</v>
      </c>
      <c r="T76" s="40">
        <f t="shared" si="36"/>
        <v>4.4701154615126864E+105</v>
      </c>
      <c r="U76" s="35"/>
      <c r="V76" s="38">
        <f t="shared" si="37"/>
        <v>4.4701154615126859E+105</v>
      </c>
      <c r="Z76">
        <f t="shared" si="45"/>
        <v>7.2999999999999901</v>
      </c>
      <c r="AA76">
        <f t="shared" si="43"/>
        <v>0.14013357264247162</v>
      </c>
      <c r="AB76">
        <f t="shared" si="46"/>
        <v>0.65858282414258174</v>
      </c>
      <c r="AC76">
        <v>23.5</v>
      </c>
      <c r="AD76">
        <f>_xlfn.POISSON.DIST(AC76+0.5,$AH$1,FALSE)</f>
        <v>3.1127875408722976E-6</v>
      </c>
      <c r="AE76">
        <f>1-_xlfn.POISSON.DIST(AC76-0.5,$AH$1,TRUE)</f>
        <v>4.567448426806564E-6</v>
      </c>
    </row>
    <row r="77" spans="1:31">
      <c r="A77">
        <v>74</v>
      </c>
      <c r="B77">
        <f t="shared" si="28"/>
        <v>1.5507994307596984E-44</v>
      </c>
      <c r="D77" s="43">
        <f t="shared" si="29"/>
        <v>1.5507994307596915E-44</v>
      </c>
      <c r="E77" s="43">
        <f t="shared" si="38"/>
        <v>1.5507994307597273E-44</v>
      </c>
      <c r="F77" s="43">
        <f t="shared" si="30"/>
        <v>1</v>
      </c>
      <c r="G77" s="43">
        <f t="shared" si="39"/>
        <v>1.5507994307597009E-44</v>
      </c>
      <c r="H77" s="43">
        <f t="shared" si="40"/>
        <v>1</v>
      </c>
      <c r="I77" s="76">
        <f t="shared" si="44"/>
        <v>0</v>
      </c>
      <c r="J77" s="57">
        <f t="shared" si="41"/>
        <v>0</v>
      </c>
      <c r="K77" s="58">
        <f t="shared" si="42"/>
        <v>0</v>
      </c>
      <c r="L77" s="58"/>
      <c r="M77" s="40">
        <f t="shared" si="31"/>
        <v>1.6900182599825711E+67</v>
      </c>
      <c r="N77" s="40">
        <f t="shared" si="32"/>
        <v>1.6900182599825638E-7</v>
      </c>
      <c r="O77" s="50">
        <f t="shared" si="33"/>
        <v>74</v>
      </c>
      <c r="P77" s="40">
        <f t="shared" si="34"/>
        <v>5.1090592158061556E-8</v>
      </c>
      <c r="Q77" s="46">
        <f t="shared" si="35"/>
        <v>-33</v>
      </c>
      <c r="R77" s="40">
        <f t="shared" si="47"/>
        <v>3.307885441519387</v>
      </c>
      <c r="S77" s="46">
        <f t="shared" si="48"/>
        <v>107</v>
      </c>
      <c r="T77" s="40">
        <f t="shared" si="36"/>
        <v>3.3078854415193869E+107</v>
      </c>
      <c r="U77" s="35"/>
      <c r="V77" s="38">
        <f t="shared" si="37"/>
        <v>3.3078854415193869E+107</v>
      </c>
      <c r="Z77">
        <f t="shared" si="45"/>
        <v>7.3999999999999897</v>
      </c>
      <c r="AA77">
        <f t="shared" si="43"/>
        <v>0.14056420491928001</v>
      </c>
      <c r="AB77">
        <f t="shared" si="46"/>
        <v>0.64491036725192674</v>
      </c>
      <c r="AC77" s="115">
        <f>AC76+1</f>
        <v>24.5</v>
      </c>
      <c r="AD77" s="115">
        <f>AD76</f>
        <v>3.1127875408722976E-6</v>
      </c>
      <c r="AE77" s="115">
        <f>AE76</f>
        <v>4.567448426806564E-6</v>
      </c>
    </row>
    <row r="78" spans="1:31">
      <c r="A78">
        <v>75</v>
      </c>
      <c r="B78">
        <f t="shared" si="28"/>
        <v>1.6748633852204735E-45</v>
      </c>
      <c r="D78" s="43">
        <f t="shared" si="29"/>
        <v>1.6748633852204663E-45</v>
      </c>
      <c r="E78" s="43">
        <f t="shared" si="38"/>
        <v>1.6748633852204769E-45</v>
      </c>
      <c r="F78" s="43">
        <f t="shared" si="30"/>
        <v>1</v>
      </c>
      <c r="G78" s="43">
        <f t="shared" si="39"/>
        <v>1.6748633852204402E-45</v>
      </c>
      <c r="H78" s="43">
        <f t="shared" si="40"/>
        <v>1</v>
      </c>
      <c r="I78" s="76">
        <f t="shared" si="44"/>
        <v>0</v>
      </c>
      <c r="J78" s="57">
        <f t="shared" si="41"/>
        <v>0</v>
      </c>
      <c r="K78" s="58">
        <f t="shared" si="42"/>
        <v>0</v>
      </c>
      <c r="L78" s="58"/>
      <c r="M78" s="40">
        <f t="shared" si="31"/>
        <v>1.3689147905858822E+68</v>
      </c>
      <c r="N78" s="40">
        <f t="shared" si="32"/>
        <v>1.3689147905858765E-7</v>
      </c>
      <c r="O78" s="50">
        <f t="shared" si="33"/>
        <v>75</v>
      </c>
      <c r="P78" s="40">
        <f t="shared" si="34"/>
        <v>5.5177839530706473E-8</v>
      </c>
      <c r="Q78" s="46">
        <f t="shared" si="35"/>
        <v>-34</v>
      </c>
      <c r="R78" s="40">
        <f t="shared" si="47"/>
        <v>2.4809140811395403</v>
      </c>
      <c r="S78" s="46">
        <f t="shared" si="48"/>
        <v>109</v>
      </c>
      <c r="T78" s="40">
        <f t="shared" si="36"/>
        <v>2.4809140811395404E+109</v>
      </c>
      <c r="U78" s="35"/>
      <c r="V78" s="38">
        <f t="shared" si="37"/>
        <v>2.4809140811395404E+109</v>
      </c>
      <c r="Z78">
        <f t="shared" si="45"/>
        <v>7.4999999999999893</v>
      </c>
      <c r="AA78">
        <f t="shared" si="43"/>
        <v>0.14081802926297016</v>
      </c>
      <c r="AB78">
        <f t="shared" si="46"/>
        <v>0.63111447604379212</v>
      </c>
      <c r="AC78" s="116">
        <f>AC79</f>
        <v>24.5</v>
      </c>
      <c r="AD78" s="116">
        <v>0</v>
      </c>
      <c r="AE78" s="116">
        <v>0</v>
      </c>
    </row>
    <row r="79" spans="1:31">
      <c r="A79">
        <v>76</v>
      </c>
      <c r="B79">
        <f t="shared" si="28"/>
        <v>1.7850517658270843E-46</v>
      </c>
      <c r="D79" s="43">
        <f t="shared" si="29"/>
        <v>1.7850517658270761E-46</v>
      </c>
      <c r="E79" s="43">
        <f t="shared" si="38"/>
        <v>1.7850517658270481E-46</v>
      </c>
      <c r="F79" s="43">
        <f t="shared" si="30"/>
        <v>1</v>
      </c>
      <c r="G79" s="43">
        <f t="shared" si="39"/>
        <v>1.7850517658270843E-46</v>
      </c>
      <c r="H79" s="43">
        <f t="shared" si="40"/>
        <v>1</v>
      </c>
      <c r="I79" s="76">
        <f t="shared" si="44"/>
        <v>0</v>
      </c>
      <c r="J79" s="57">
        <f t="shared" si="41"/>
        <v>0</v>
      </c>
      <c r="K79" s="58">
        <f t="shared" si="42"/>
        <v>0</v>
      </c>
      <c r="L79" s="58"/>
      <c r="M79" s="40">
        <f t="shared" si="31"/>
        <v>1.1088209803745649E+69</v>
      </c>
      <c r="N79" s="40">
        <f t="shared" si="32"/>
        <v>1.1088209803745599E-7</v>
      </c>
      <c r="O79" s="50">
        <f t="shared" si="33"/>
        <v>76</v>
      </c>
      <c r="P79" s="40">
        <f t="shared" si="34"/>
        <v>5.8807960552463469E-8</v>
      </c>
      <c r="Q79" s="46">
        <f t="shared" si="35"/>
        <v>-35</v>
      </c>
      <c r="R79" s="40">
        <f t="shared" si="47"/>
        <v>1.8854947016660508</v>
      </c>
      <c r="S79" s="46">
        <f t="shared" si="48"/>
        <v>111</v>
      </c>
      <c r="T79" s="40">
        <f t="shared" si="36"/>
        <v>1.8854947016660506E+111</v>
      </c>
      <c r="U79" s="35"/>
      <c r="V79" s="38">
        <f t="shared" si="37"/>
        <v>1.8854947016660506E+111</v>
      </c>
      <c r="Z79">
        <f t="shared" si="45"/>
        <v>7.599999999999989</v>
      </c>
      <c r="AA79">
        <f t="shared" si="43"/>
        <v>0.14089630526071276</v>
      </c>
      <c r="AB79">
        <f t="shared" si="46"/>
        <v>0.61721287994591134</v>
      </c>
      <c r="AC79">
        <v>24.5</v>
      </c>
      <c r="AD79">
        <f>_xlfn.POISSON.DIST(AC79+0.5,$AH$1,FALSE)</f>
        <v>1.0085431632426253E-6</v>
      </c>
      <c r="AE79">
        <f>1-_xlfn.POISSON.DIST(AC79-0.5,$AH$1,TRUE)</f>
        <v>1.4546608859689059E-6</v>
      </c>
    </row>
    <row r="80" spans="1:31">
      <c r="A80">
        <v>77</v>
      </c>
      <c r="B80">
        <f t="shared" si="28"/>
        <v>1.8777817276882307E-47</v>
      </c>
      <c r="D80" s="43">
        <f t="shared" si="29"/>
        <v>1.8777817276882225E-47</v>
      </c>
      <c r="E80" s="43">
        <f t="shared" si="38"/>
        <v>1.8777817276882317E-47</v>
      </c>
      <c r="F80" s="43">
        <f t="shared" si="30"/>
        <v>1</v>
      </c>
      <c r="G80" s="43">
        <f t="shared" si="39"/>
        <v>1.8777817276882628E-47</v>
      </c>
      <c r="H80" s="43">
        <f t="shared" si="40"/>
        <v>1</v>
      </c>
      <c r="I80" s="76">
        <f t="shared" si="44"/>
        <v>0</v>
      </c>
      <c r="J80" s="57">
        <f t="shared" si="41"/>
        <v>0</v>
      </c>
      <c r="K80" s="58">
        <f t="shared" si="42"/>
        <v>0</v>
      </c>
      <c r="L80" s="58"/>
      <c r="M80" s="40">
        <f t="shared" si="31"/>
        <v>8.9814499410339732E+69</v>
      </c>
      <c r="N80" s="40">
        <f t="shared" si="32"/>
        <v>8.981449941033935E-8</v>
      </c>
      <c r="O80" s="50">
        <f t="shared" si="33"/>
        <v>77</v>
      </c>
      <c r="P80" s="40">
        <f t="shared" si="34"/>
        <v>6.186291954220183E-8</v>
      </c>
      <c r="Q80" s="46">
        <f t="shared" si="35"/>
        <v>-36</v>
      </c>
      <c r="R80" s="40">
        <f t="shared" si="47"/>
        <v>1.451830920282859</v>
      </c>
      <c r="S80" s="46">
        <f t="shared" si="48"/>
        <v>113</v>
      </c>
      <c r="T80" s="40">
        <f t="shared" si="36"/>
        <v>1.4518309202828591E+113</v>
      </c>
      <c r="U80" s="35"/>
      <c r="V80" s="38">
        <f t="shared" si="37"/>
        <v>1.4518309202828591E+113</v>
      </c>
      <c r="Z80">
        <f t="shared" si="45"/>
        <v>7.6999999999999886</v>
      </c>
      <c r="AA80">
        <f t="shared" si="43"/>
        <v>0.14080090465039388</v>
      </c>
      <c r="AB80">
        <f t="shared" si="46"/>
        <v>0.60322347616535943</v>
      </c>
      <c r="AC80" s="115">
        <f>AC79+1</f>
        <v>25.5</v>
      </c>
      <c r="AD80" s="115">
        <f>AD79</f>
        <v>1.0085431632426253E-6</v>
      </c>
      <c r="AE80" s="115">
        <f>AE79</f>
        <v>1.4546608859689059E-6</v>
      </c>
    </row>
    <row r="81" spans="1:31">
      <c r="A81">
        <v>78</v>
      </c>
      <c r="B81">
        <f t="shared" si="28"/>
        <v>1.9500041018300874E-48</v>
      </c>
      <c r="D81" s="43">
        <f t="shared" si="29"/>
        <v>1.950004101830078E-48</v>
      </c>
      <c r="E81" s="43">
        <f t="shared" si="38"/>
        <v>1.950004101830119E-48</v>
      </c>
      <c r="F81" s="43">
        <f t="shared" si="30"/>
        <v>1</v>
      </c>
      <c r="G81" s="43">
        <f t="shared" si="39"/>
        <v>1.9500041018301157E-48</v>
      </c>
      <c r="H81" s="43">
        <f t="shared" si="40"/>
        <v>1</v>
      </c>
      <c r="I81" s="76">
        <f t="shared" si="44"/>
        <v>0</v>
      </c>
      <c r="J81" s="57">
        <f t="shared" si="41"/>
        <v>0</v>
      </c>
      <c r="K81" s="58">
        <f t="shared" si="42"/>
        <v>0</v>
      </c>
      <c r="L81" s="58"/>
      <c r="M81" s="40">
        <f t="shared" si="31"/>
        <v>7.27497445223752E+70</v>
      </c>
      <c r="N81" s="40">
        <f t="shared" si="32"/>
        <v>7.2749744522374864E-8</v>
      </c>
      <c r="O81" s="50">
        <f t="shared" si="33"/>
        <v>78</v>
      </c>
      <c r="P81" s="40">
        <f t="shared" si="34"/>
        <v>6.4242262601517309E-8</v>
      </c>
      <c r="Q81" s="46">
        <f t="shared" si="35"/>
        <v>-37</v>
      </c>
      <c r="R81" s="40">
        <f t="shared" si="47"/>
        <v>1.1324281178206295</v>
      </c>
      <c r="S81" s="46">
        <f t="shared" si="48"/>
        <v>115</v>
      </c>
      <c r="T81" s="40">
        <f t="shared" si="36"/>
        <v>1.1324281178206295E+115</v>
      </c>
      <c r="U81" s="35"/>
      <c r="V81" s="38">
        <f t="shared" si="37"/>
        <v>1.1324281178206295E+115</v>
      </c>
      <c r="Z81">
        <f t="shared" si="45"/>
        <v>7.7999999999999883</v>
      </c>
      <c r="AA81">
        <f t="shared" si="43"/>
        <v>0.14053428815791591</v>
      </c>
      <c r="AB81">
        <f t="shared" si="46"/>
        <v>0.58916426044430814</v>
      </c>
      <c r="AC81" s="116">
        <f>AC82</f>
        <v>25.5</v>
      </c>
      <c r="AD81" s="116">
        <v>0</v>
      </c>
      <c r="AE81" s="116">
        <v>0</v>
      </c>
    </row>
    <row r="82" spans="1:31">
      <c r="A82">
        <v>79</v>
      </c>
      <c r="B82">
        <f t="shared" si="28"/>
        <v>1.9993712942814798E-49</v>
      </c>
      <c r="D82" s="43">
        <f t="shared" si="29"/>
        <v>1.9993712942814706E-49</v>
      </c>
      <c r="E82" s="43">
        <f t="shared" si="38"/>
        <v>1.9993712942815109E-49</v>
      </c>
      <c r="F82" s="43">
        <f t="shared" si="30"/>
        <v>1</v>
      </c>
      <c r="G82" s="43">
        <f t="shared" si="39"/>
        <v>1.9993712942814756E-49</v>
      </c>
      <c r="H82" s="43">
        <f t="shared" si="40"/>
        <v>1</v>
      </c>
      <c r="I82" s="76">
        <f t="shared" si="44"/>
        <v>0</v>
      </c>
      <c r="J82" s="57">
        <f t="shared" si="41"/>
        <v>0</v>
      </c>
      <c r="K82" s="58">
        <f t="shared" si="42"/>
        <v>0</v>
      </c>
      <c r="L82" s="58"/>
      <c r="M82" s="40">
        <f t="shared" si="31"/>
        <v>5.8927293063123893E+71</v>
      </c>
      <c r="N82" s="40">
        <f t="shared" si="32"/>
        <v>5.8927293063123628E-8</v>
      </c>
      <c r="O82" s="50">
        <f t="shared" si="33"/>
        <v>79</v>
      </c>
      <c r="P82" s="40">
        <f t="shared" si="34"/>
        <v>6.586864899649237E-9</v>
      </c>
      <c r="Q82" s="46">
        <f t="shared" si="35"/>
        <v>-37</v>
      </c>
      <c r="R82" s="40">
        <f t="shared" si="47"/>
        <v>8.9461821307829794</v>
      </c>
      <c r="S82" s="46">
        <f t="shared" si="48"/>
        <v>116</v>
      </c>
      <c r="T82" s="40">
        <f t="shared" si="36"/>
        <v>8.9461821307829799E+116</v>
      </c>
      <c r="U82" s="35"/>
      <c r="V82" s="38">
        <f t="shared" si="37"/>
        <v>8.9461821307829799E+116</v>
      </c>
      <c r="Z82">
        <f t="shared" si="45"/>
        <v>7.8999999999999879</v>
      </c>
      <c r="AA82">
        <f t="shared" si="43"/>
        <v>0.1400994795878458</v>
      </c>
      <c r="AB82">
        <f t="shared" si="46"/>
        <v>0.57505325866934887</v>
      </c>
      <c r="AC82">
        <v>25.5</v>
      </c>
      <c r="AD82">
        <f>_xlfn.POISSON.DIST(AC82+0.5,$AH$1,FALSE)</f>
        <v>3.1419998547174107E-7</v>
      </c>
      <c r="AE82">
        <f>1-_xlfn.POISSON.DIST(AC82-0.5,$AH$1,TRUE)</f>
        <v>4.4611772276326178E-7</v>
      </c>
    </row>
    <row r="83" spans="1:31">
      <c r="A83">
        <v>80</v>
      </c>
      <c r="B83">
        <f t="shared" si="28"/>
        <v>2.0243634354599999E-50</v>
      </c>
      <c r="D83" s="43">
        <f t="shared" si="29"/>
        <v>2.0243634354599899E-50</v>
      </c>
      <c r="E83" s="43">
        <f t="shared" si="38"/>
        <v>2.0243634354599937E-50</v>
      </c>
      <c r="F83" s="43">
        <f t="shared" si="30"/>
        <v>1</v>
      </c>
      <c r="G83" s="43">
        <f t="shared" si="39"/>
        <v>2.0243634354599788E-50</v>
      </c>
      <c r="H83" s="43">
        <f t="shared" si="40"/>
        <v>1</v>
      </c>
      <c r="I83" s="76">
        <f t="shared" si="44"/>
        <v>0</v>
      </c>
      <c r="J83" s="57">
        <f t="shared" si="41"/>
        <v>0</v>
      </c>
      <c r="K83" s="58">
        <f t="shared" si="42"/>
        <v>0</v>
      </c>
      <c r="L83" s="58"/>
      <c r="M83" s="40">
        <f t="shared" si="31"/>
        <v>4.7731107381130367E+72</v>
      </c>
      <c r="N83" s="40">
        <f t="shared" si="32"/>
        <v>4.7731107381130148E-8</v>
      </c>
      <c r="O83" s="50">
        <f t="shared" si="33"/>
        <v>80</v>
      </c>
      <c r="P83" s="40">
        <f t="shared" si="34"/>
        <v>6.6692007108948574E-9</v>
      </c>
      <c r="Q83" s="46">
        <f t="shared" si="35"/>
        <v>-38</v>
      </c>
      <c r="R83" s="40">
        <f t="shared" si="47"/>
        <v>7.1569457046263798</v>
      </c>
      <c r="S83" s="46">
        <f t="shared" si="48"/>
        <v>118</v>
      </c>
      <c r="T83" s="40">
        <f t="shared" si="36"/>
        <v>7.1569457046263797E+118</v>
      </c>
      <c r="U83" s="35"/>
      <c r="V83" s="38">
        <f t="shared" si="37"/>
        <v>7.1569457046263797E+118</v>
      </c>
      <c r="Z83">
        <f t="shared" si="45"/>
        <v>7.9999999999999876</v>
      </c>
      <c r="AA83">
        <f t="shared" si="43"/>
        <v>0.13950003744216935</v>
      </c>
      <c r="AB83">
        <f t="shared" si="46"/>
        <v>0.56090845972472525</v>
      </c>
      <c r="AC83" s="115">
        <f>AC82+1</f>
        <v>26.5</v>
      </c>
      <c r="AD83" s="115">
        <f>AD82</f>
        <v>3.1419998547174107E-7</v>
      </c>
      <c r="AE83" s="115">
        <f>AE82</f>
        <v>4.4611772276326178E-7</v>
      </c>
    </row>
    <row r="84" spans="1:31">
      <c r="A84">
        <v>81</v>
      </c>
      <c r="B84">
        <f t="shared" si="28"/>
        <v>2.0243634354599995E-51</v>
      </c>
      <c r="D84" s="43">
        <f t="shared" si="29"/>
        <v>2.0243634354599897E-51</v>
      </c>
      <c r="E84" s="43">
        <f t="shared" si="38"/>
        <v>2.0243634354599787E-51</v>
      </c>
      <c r="F84" s="43">
        <f t="shared" si="30"/>
        <v>1</v>
      </c>
      <c r="G84" s="43">
        <f t="shared" si="39"/>
        <v>2.0243634354599935E-51</v>
      </c>
      <c r="H84" s="43">
        <f t="shared" si="40"/>
        <v>1</v>
      </c>
      <c r="I84" s="76">
        <f t="shared" si="44"/>
        <v>0</v>
      </c>
      <c r="J84" s="57">
        <f t="shared" si="41"/>
        <v>0</v>
      </c>
      <c r="K84" s="58">
        <f t="shared" si="42"/>
        <v>0</v>
      </c>
      <c r="L84" s="58"/>
      <c r="M84" s="40">
        <f t="shared" si="31"/>
        <v>3.8662196978715595E+73</v>
      </c>
      <c r="N84" s="40">
        <f t="shared" si="32"/>
        <v>3.8662196978715411E-8</v>
      </c>
      <c r="O84" s="50">
        <f t="shared" si="33"/>
        <v>81</v>
      </c>
      <c r="P84" s="40">
        <f t="shared" si="34"/>
        <v>6.6692007108948549E-9</v>
      </c>
      <c r="Q84" s="46">
        <f t="shared" si="35"/>
        <v>-39</v>
      </c>
      <c r="R84" s="40">
        <f t="shared" si="47"/>
        <v>5.7971260207473687</v>
      </c>
      <c r="S84" s="46">
        <f t="shared" si="48"/>
        <v>120</v>
      </c>
      <c r="T84" s="40">
        <f t="shared" si="36"/>
        <v>5.797126020747369E+120</v>
      </c>
      <c r="U84" s="35"/>
      <c r="V84" s="38">
        <f t="shared" si="37"/>
        <v>5.797126020747369E+120</v>
      </c>
      <c r="Z84">
        <f t="shared" si="45"/>
        <v>8.0999999999999872</v>
      </c>
      <c r="AA84">
        <f t="shared" si="43"/>
        <v>0.13874002435019475</v>
      </c>
      <c r="AB84">
        <f t="shared" si="46"/>
        <v>0.54674774995852982</v>
      </c>
      <c r="AC84" s="116">
        <f>AC85</f>
        <v>26.5</v>
      </c>
      <c r="AD84" s="116">
        <v>0</v>
      </c>
      <c r="AE84" s="116">
        <v>0</v>
      </c>
    </row>
    <row r="85" spans="1:31">
      <c r="A85">
        <v>82</v>
      </c>
      <c r="B85">
        <f t="shared" si="28"/>
        <v>1.9996760764909747E-52</v>
      </c>
      <c r="D85" s="43">
        <f t="shared" si="29"/>
        <v>1.9996760764909646E-52</v>
      </c>
      <c r="E85" s="43">
        <f t="shared" si="38"/>
        <v>1.9996760764909691E-52</v>
      </c>
      <c r="F85" s="43">
        <f t="shared" si="30"/>
        <v>1</v>
      </c>
      <c r="G85" s="43">
        <f t="shared" si="39"/>
        <v>1.9996760764909747E-52</v>
      </c>
      <c r="H85" s="43">
        <f t="shared" si="40"/>
        <v>1</v>
      </c>
      <c r="I85" s="76">
        <f t="shared" si="44"/>
        <v>0</v>
      </c>
      <c r="J85" s="57">
        <f t="shared" si="41"/>
        <v>0</v>
      </c>
      <c r="K85" s="58">
        <f t="shared" si="42"/>
        <v>0</v>
      </c>
      <c r="L85" s="58"/>
      <c r="M85" s="40">
        <f t="shared" si="31"/>
        <v>3.1316379552759634E+74</v>
      </c>
      <c r="N85" s="40">
        <f t="shared" si="32"/>
        <v>3.1316379552759486E-8</v>
      </c>
      <c r="O85" s="50">
        <f t="shared" si="33"/>
        <v>82</v>
      </c>
      <c r="P85" s="40">
        <f t="shared" si="34"/>
        <v>6.5878689949083307E-9</v>
      </c>
      <c r="Q85" s="46">
        <f t="shared" si="35"/>
        <v>-40</v>
      </c>
      <c r="R85" s="40">
        <f t="shared" si="47"/>
        <v>4.7536433370128437</v>
      </c>
      <c r="S85" s="46">
        <f t="shared" si="48"/>
        <v>122</v>
      </c>
      <c r="T85" s="40">
        <f t="shared" si="36"/>
        <v>4.7536433370128435E+122</v>
      </c>
      <c r="U85" s="35"/>
      <c r="V85" s="38">
        <f t="shared" si="37"/>
        <v>4.7536433370128435E+122</v>
      </c>
      <c r="Z85">
        <f t="shared" si="45"/>
        <v>8.1999999999999869</v>
      </c>
      <c r="AA85">
        <f t="shared" si="43"/>
        <v>0.13782397459803358</v>
      </c>
      <c r="AB85">
        <f t="shared" si="46"/>
        <v>0.5325888496074308</v>
      </c>
      <c r="AC85">
        <v>26.5</v>
      </c>
      <c r="AD85">
        <f>_xlfn.POISSON.DIST(AC85+0.5,$AH$1,FALSE)</f>
        <v>9.4259995641521598E-8</v>
      </c>
      <c r="AE85">
        <f>1-_xlfn.POISSON.DIST(AC85-0.5,$AH$1,TRUE)</f>
        <v>1.3191773728937761E-7</v>
      </c>
    </row>
    <row r="86" spans="1:31">
      <c r="A86">
        <v>83</v>
      </c>
      <c r="B86">
        <f t="shared" si="28"/>
        <v>1.9514911107923967E-53</v>
      </c>
      <c r="D86" s="43">
        <f t="shared" si="29"/>
        <v>1.9514911107923869E-53</v>
      </c>
      <c r="E86" s="43">
        <f t="shared" si="38"/>
        <v>1.9514911107923967E-53</v>
      </c>
      <c r="F86" s="43">
        <f t="shared" si="30"/>
        <v>1</v>
      </c>
      <c r="G86" s="43">
        <f t="shared" si="39"/>
        <v>1.9514911107923881E-53</v>
      </c>
      <c r="H86" s="43">
        <f t="shared" si="40"/>
        <v>1</v>
      </c>
      <c r="I86" s="76">
        <f t="shared" si="44"/>
        <v>0</v>
      </c>
      <c r="J86" s="57">
        <f t="shared" si="41"/>
        <v>0</v>
      </c>
      <c r="K86" s="58">
        <f t="shared" si="42"/>
        <v>0</v>
      </c>
      <c r="L86" s="58"/>
      <c r="M86" s="40">
        <f t="shared" si="31"/>
        <v>2.5366267437735301E+75</v>
      </c>
      <c r="N86" s="40">
        <f t="shared" si="32"/>
        <v>2.5366267437735175E-8</v>
      </c>
      <c r="O86" s="50">
        <f t="shared" si="33"/>
        <v>83</v>
      </c>
      <c r="P86" s="40">
        <f t="shared" si="34"/>
        <v>6.4291251637057179E-9</v>
      </c>
      <c r="Q86" s="46">
        <f t="shared" si="35"/>
        <v>-41</v>
      </c>
      <c r="R86" s="40">
        <f t="shared" si="47"/>
        <v>3.9455239697206603</v>
      </c>
      <c r="S86" s="46">
        <f t="shared" si="48"/>
        <v>124</v>
      </c>
      <c r="T86" s="40">
        <f t="shared" si="36"/>
        <v>3.9455239697206602E+124</v>
      </c>
      <c r="U86" s="35"/>
      <c r="V86" s="38">
        <f t="shared" si="37"/>
        <v>3.9455239697206602E+124</v>
      </c>
      <c r="Z86">
        <f t="shared" si="45"/>
        <v>8.2999999999999865</v>
      </c>
      <c r="AA86">
        <f t="shared" si="43"/>
        <v>0.13675686004867735</v>
      </c>
      <c r="AB86">
        <f t="shared" si="46"/>
        <v>0.51844925150011112</v>
      </c>
      <c r="AC86" s="115">
        <f>AC85+1</f>
        <v>27.5</v>
      </c>
      <c r="AD86" s="115">
        <f>AD85</f>
        <v>9.4259995641521598E-8</v>
      </c>
      <c r="AE86" s="115">
        <f>AE85</f>
        <v>1.3191773728937761E-7</v>
      </c>
    </row>
    <row r="87" spans="1:31">
      <c r="A87">
        <v>84</v>
      </c>
      <c r="B87">
        <f t="shared" si="28"/>
        <v>1.8817949996926687E-54</v>
      </c>
      <c r="D87" s="43">
        <f t="shared" si="29"/>
        <v>1.8817949996926594E-54</v>
      </c>
      <c r="E87" s="43">
        <f t="shared" si="38"/>
        <v>1.88179499969266E-54</v>
      </c>
      <c r="F87" s="43">
        <f t="shared" si="30"/>
        <v>1</v>
      </c>
      <c r="G87" s="43">
        <f t="shared" si="39"/>
        <v>1.8817949996926588E-54</v>
      </c>
      <c r="H87" s="43">
        <f t="shared" si="40"/>
        <v>1</v>
      </c>
      <c r="I87" s="76">
        <f t="shared" si="44"/>
        <v>0</v>
      </c>
      <c r="J87" s="57">
        <f t="shared" si="41"/>
        <v>0</v>
      </c>
      <c r="K87" s="58">
        <f t="shared" si="42"/>
        <v>0</v>
      </c>
      <c r="L87" s="58"/>
      <c r="M87" s="40">
        <f t="shared" si="31"/>
        <v>2.0546676624565593E+76</v>
      </c>
      <c r="N87" s="40">
        <f t="shared" si="32"/>
        <v>2.0546676624565495E-8</v>
      </c>
      <c r="O87" s="50">
        <f t="shared" si="33"/>
        <v>84</v>
      </c>
      <c r="P87" s="40">
        <f t="shared" si="34"/>
        <v>6.1995135507162314E-9</v>
      </c>
      <c r="Q87" s="46">
        <f t="shared" si="35"/>
        <v>-42</v>
      </c>
      <c r="R87" s="40">
        <f t="shared" si="47"/>
        <v>3.3142401345653534</v>
      </c>
      <c r="S87" s="46">
        <f t="shared" si="48"/>
        <v>126</v>
      </c>
      <c r="T87" s="40">
        <f t="shared" si="36"/>
        <v>3.3142401345653538E+126</v>
      </c>
      <c r="U87" s="35"/>
      <c r="V87" s="38">
        <f t="shared" si="37"/>
        <v>3.3142401345653538E+126</v>
      </c>
      <c r="Z87">
        <f t="shared" si="45"/>
        <v>8.3999999999999861</v>
      </c>
      <c r="AA87">
        <f t="shared" si="43"/>
        <v>0.13554405474359166</v>
      </c>
      <c r="AB87">
        <f t="shared" si="46"/>
        <v>0.5043461623326474</v>
      </c>
      <c r="AC87" s="116">
        <f>AC88</f>
        <v>27.5</v>
      </c>
      <c r="AD87" s="116">
        <v>0</v>
      </c>
      <c r="AE87" s="116">
        <v>0</v>
      </c>
    </row>
    <row r="88" spans="1:31">
      <c r="A88">
        <v>85</v>
      </c>
      <c r="B88">
        <f t="shared" si="28"/>
        <v>1.7932399408836025E-55</v>
      </c>
      <c r="D88" s="43">
        <f t="shared" si="29"/>
        <v>1.7932399408835938E-55</v>
      </c>
      <c r="E88" s="43">
        <f t="shared" si="38"/>
        <v>1.7932399408835923E-55</v>
      </c>
      <c r="F88" s="43">
        <f t="shared" si="30"/>
        <v>1</v>
      </c>
      <c r="G88" s="43">
        <f t="shared" si="39"/>
        <v>1.7932399408836565E-55</v>
      </c>
      <c r="H88" s="43">
        <f t="shared" si="40"/>
        <v>1</v>
      </c>
      <c r="I88" s="76">
        <f t="shared" si="44"/>
        <v>0</v>
      </c>
      <c r="J88" s="57">
        <f t="shared" si="41"/>
        <v>0</v>
      </c>
      <c r="K88" s="58">
        <f t="shared" si="42"/>
        <v>0</v>
      </c>
      <c r="L88" s="58"/>
      <c r="M88" s="40">
        <f t="shared" si="31"/>
        <v>1.6642808065898128E+77</v>
      </c>
      <c r="N88" s="40">
        <f t="shared" si="32"/>
        <v>1.6642808065898049E-8</v>
      </c>
      <c r="O88" s="50">
        <f t="shared" si="33"/>
        <v>85</v>
      </c>
      <c r="P88" s="40">
        <f t="shared" si="34"/>
        <v>5.9077717365648811E-9</v>
      </c>
      <c r="Q88" s="46">
        <f t="shared" si="35"/>
        <v>-43</v>
      </c>
      <c r="R88" s="40">
        <f t="shared" si="47"/>
        <v>2.8171041143805491</v>
      </c>
      <c r="S88" s="46">
        <f t="shared" si="48"/>
        <v>128</v>
      </c>
      <c r="T88" s="40">
        <f t="shared" si="36"/>
        <v>2.8171041143805494E+128</v>
      </c>
      <c r="U88" s="35"/>
      <c r="V88" s="38">
        <f t="shared" si="37"/>
        <v>2.8171041143805494E+128</v>
      </c>
      <c r="Z88">
        <f t="shared" si="45"/>
        <v>8.4999999999999858</v>
      </c>
      <c r="AA88">
        <f t="shared" si="43"/>
        <v>0.13419129847412473</v>
      </c>
      <c r="AB88">
        <f t="shared" si="46"/>
        <v>0.4902964467808224</v>
      </c>
      <c r="AC88">
        <v>27.5</v>
      </c>
      <c r="AD88">
        <f>_xlfn.POISSON.DIST(AC88+0.5,$AH$1,FALSE)</f>
        <v>2.7268070167725867E-8</v>
      </c>
      <c r="AE88">
        <f>1-_xlfn.POISSON.DIST(AC88-0.5,$AH$1,TRUE)</f>
        <v>3.765774159170121E-8</v>
      </c>
    </row>
    <row r="89" spans="1:31">
      <c r="A89">
        <v>86</v>
      </c>
      <c r="B89">
        <f t="shared" si="28"/>
        <v>1.6889818047857173E-56</v>
      </c>
      <c r="D89" s="43">
        <f t="shared" si="29"/>
        <v>1.6889818047857092E-56</v>
      </c>
      <c r="E89" s="43">
        <f t="shared" si="38"/>
        <v>1.6889818047857694E-56</v>
      </c>
      <c r="F89" s="43">
        <f t="shared" si="30"/>
        <v>1</v>
      </c>
      <c r="G89" s="43">
        <f t="shared" si="39"/>
        <v>1.6889818047857404E-56</v>
      </c>
      <c r="H89" s="43">
        <f t="shared" si="40"/>
        <v>1</v>
      </c>
      <c r="I89" s="76">
        <f t="shared" si="44"/>
        <v>0</v>
      </c>
      <c r="J89" s="57">
        <f t="shared" si="41"/>
        <v>0</v>
      </c>
      <c r="K89" s="58">
        <f t="shared" si="42"/>
        <v>0</v>
      </c>
      <c r="L89" s="58"/>
      <c r="M89" s="40">
        <f t="shared" si="31"/>
        <v>1.3480674533377484E+78</v>
      </c>
      <c r="N89" s="40">
        <f t="shared" si="32"/>
        <v>1.348067453337742E-8</v>
      </c>
      <c r="O89" s="50">
        <f t="shared" si="33"/>
        <v>86</v>
      </c>
      <c r="P89" s="40">
        <f t="shared" si="34"/>
        <v>5.5642966356018028E-9</v>
      </c>
      <c r="Q89" s="46">
        <f t="shared" si="35"/>
        <v>-44</v>
      </c>
      <c r="R89" s="40">
        <f t="shared" si="47"/>
        <v>2.4227095383672741</v>
      </c>
      <c r="S89" s="46">
        <f t="shared" si="48"/>
        <v>130</v>
      </c>
      <c r="T89" s="40">
        <f t="shared" si="36"/>
        <v>2.4227095383672744E+130</v>
      </c>
      <c r="U89" s="35"/>
      <c r="V89" s="38">
        <f t="shared" si="37"/>
        <v>2.4227095383672744E+130</v>
      </c>
      <c r="Z89">
        <f t="shared" si="45"/>
        <v>8.5999999999999854</v>
      </c>
      <c r="AA89">
        <f t="shared" si="43"/>
        <v>0.13270465960602038</v>
      </c>
      <c r="AB89">
        <f t="shared" si="46"/>
        <v>0.47631657468519906</v>
      </c>
      <c r="AC89" s="115">
        <f>AC88+1</f>
        <v>28.5</v>
      </c>
      <c r="AD89" s="115">
        <f>AD88</f>
        <v>2.7268070167725867E-8</v>
      </c>
      <c r="AE89" s="115">
        <f>AE88</f>
        <v>3.765774159170121E-8</v>
      </c>
    </row>
    <row r="90" spans="1:31">
      <c r="A90">
        <v>87</v>
      </c>
      <c r="B90">
        <f t="shared" si="28"/>
        <v>1.5725003010073932E-57</v>
      </c>
      <c r="D90" s="43">
        <f t="shared" si="29"/>
        <v>1.5725003010073858E-57</v>
      </c>
      <c r="E90" s="43">
        <f t="shared" si="38"/>
        <v>1.5725003010074136E-57</v>
      </c>
      <c r="F90" s="43">
        <f t="shared" si="30"/>
        <v>1</v>
      </c>
      <c r="G90" s="43">
        <f t="shared" si="39"/>
        <v>1.572500301007359E-57</v>
      </c>
      <c r="H90" s="43">
        <f t="shared" si="40"/>
        <v>1</v>
      </c>
      <c r="I90" s="76">
        <f t="shared" si="44"/>
        <v>0</v>
      </c>
      <c r="J90" s="57">
        <f t="shared" si="41"/>
        <v>0</v>
      </c>
      <c r="K90" s="58">
        <f t="shared" si="42"/>
        <v>0</v>
      </c>
      <c r="L90" s="58"/>
      <c r="M90" s="40">
        <f t="shared" si="31"/>
        <v>1.0919346372035761E+79</v>
      </c>
      <c r="N90" s="40">
        <f t="shared" si="32"/>
        <v>1.0919346372035708E-8</v>
      </c>
      <c r="O90" s="50">
        <f t="shared" si="33"/>
        <v>87</v>
      </c>
      <c r="P90" s="40">
        <f t="shared" si="34"/>
        <v>5.1805520400430612E-9</v>
      </c>
      <c r="Q90" s="46">
        <f t="shared" si="35"/>
        <v>-45</v>
      </c>
      <c r="R90" s="40">
        <f t="shared" si="47"/>
        <v>2.1077572983795267</v>
      </c>
      <c r="S90" s="46">
        <f t="shared" si="48"/>
        <v>132</v>
      </c>
      <c r="T90" s="40">
        <f t="shared" si="36"/>
        <v>2.1077572983795266E+132</v>
      </c>
      <c r="U90" s="35"/>
      <c r="V90" s="38">
        <f t="shared" si="37"/>
        <v>2.1077572983795269E+132</v>
      </c>
      <c r="Z90">
        <f t="shared" si="45"/>
        <v>8.6999999999999851</v>
      </c>
      <c r="AA90">
        <f t="shared" si="43"/>
        <v>0.13109049743312554</v>
      </c>
      <c r="AB90">
        <f t="shared" si="46"/>
        <v>0.46242257151496619</v>
      </c>
      <c r="AC90" s="116">
        <f>AC91</f>
        <v>28.5</v>
      </c>
      <c r="AD90" s="116">
        <v>0</v>
      </c>
      <c r="AE90" s="116">
        <v>0</v>
      </c>
    </row>
    <row r="91" spans="1:31">
      <c r="A91">
        <v>88</v>
      </c>
      <c r="B91">
        <f t="shared" si="28"/>
        <v>1.4474150497908959E-58</v>
      </c>
      <c r="D91" s="43">
        <f t="shared" si="29"/>
        <v>1.4474150497908879E-58</v>
      </c>
      <c r="E91" s="43">
        <f t="shared" si="38"/>
        <v>1.4474150497908644E-58</v>
      </c>
      <c r="F91" s="43">
        <f t="shared" si="30"/>
        <v>1</v>
      </c>
      <c r="G91" s="43">
        <f t="shared" si="39"/>
        <v>1.4474150497908787E-58</v>
      </c>
      <c r="H91" s="43">
        <f t="shared" si="40"/>
        <v>1</v>
      </c>
      <c r="I91" s="76">
        <f t="shared" si="44"/>
        <v>0</v>
      </c>
      <c r="J91" s="57">
        <f t="shared" si="41"/>
        <v>0</v>
      </c>
      <c r="K91" s="58">
        <f t="shared" si="42"/>
        <v>0</v>
      </c>
      <c r="L91" s="58"/>
      <c r="M91" s="40">
        <f t="shared" si="31"/>
        <v>8.8446705613489681E+79</v>
      </c>
      <c r="N91" s="40">
        <f t="shared" si="32"/>
        <v>8.8446705613489221E-9</v>
      </c>
      <c r="O91" s="50">
        <f t="shared" si="33"/>
        <v>88</v>
      </c>
      <c r="P91" s="40">
        <f t="shared" si="34"/>
        <v>4.7684626732214516E-9</v>
      </c>
      <c r="Q91" s="46">
        <f t="shared" si="35"/>
        <v>-46</v>
      </c>
      <c r="R91" s="40">
        <f t="shared" si="47"/>
        <v>1.8548264225739841</v>
      </c>
      <c r="S91" s="46">
        <f t="shared" si="48"/>
        <v>134</v>
      </c>
      <c r="T91" s="40">
        <f t="shared" si="36"/>
        <v>1.854826422573984E+134</v>
      </c>
      <c r="U91" s="35"/>
      <c r="V91" s="38">
        <f t="shared" si="37"/>
        <v>1.854826422573984E+134</v>
      </c>
      <c r="Z91">
        <f t="shared" si="45"/>
        <v>8.7999999999999847</v>
      </c>
      <c r="AA91">
        <f t="shared" si="43"/>
        <v>0.12935542432717287</v>
      </c>
      <c r="AB91">
        <f t="shared" si="46"/>
        <v>0.4486299722863929</v>
      </c>
      <c r="AC91">
        <v>28.5</v>
      </c>
      <c r="AD91">
        <f>_xlfn.POISSON.DIST(AC91+0.5,$AH$1,FALSE)</f>
        <v>7.6162540813303467E-9</v>
      </c>
      <c r="AE91">
        <f>1-_xlfn.POISSON.DIST(AC91-0.5,$AH$1,TRUE)</f>
        <v>1.0389671456501048E-8</v>
      </c>
    </row>
    <row r="92" spans="1:31">
      <c r="A92">
        <v>89</v>
      </c>
      <c r="B92">
        <f t="shared" si="28"/>
        <v>1.3173103262141856E-59</v>
      </c>
      <c r="D92" s="43">
        <f t="shared" si="29"/>
        <v>1.3173103262141786E-59</v>
      </c>
      <c r="E92" s="43">
        <f t="shared" si="38"/>
        <v>1.3173103262141704E-59</v>
      </c>
      <c r="F92" s="43">
        <f t="shared" si="30"/>
        <v>1</v>
      </c>
      <c r="G92" s="43">
        <f t="shared" si="39"/>
        <v>1.3173103262142115E-59</v>
      </c>
      <c r="H92" s="43">
        <f t="shared" si="40"/>
        <v>1</v>
      </c>
      <c r="I92" s="76">
        <f t="shared" si="44"/>
        <v>0</v>
      </c>
      <c r="J92" s="57">
        <f t="shared" si="41"/>
        <v>0</v>
      </c>
      <c r="K92" s="58">
        <f t="shared" si="42"/>
        <v>0</v>
      </c>
      <c r="L92" s="58"/>
      <c r="M92" s="40">
        <f t="shared" si="31"/>
        <v>7.1641831546926637E+80</v>
      </c>
      <c r="N92" s="40">
        <f t="shared" si="32"/>
        <v>7.1641831546926272E-9</v>
      </c>
      <c r="O92" s="50">
        <f t="shared" si="33"/>
        <v>89</v>
      </c>
      <c r="P92" s="40">
        <f t="shared" si="34"/>
        <v>4.339836814954353E-9</v>
      </c>
      <c r="Q92" s="46">
        <f t="shared" si="35"/>
        <v>-47</v>
      </c>
      <c r="R92" s="40">
        <f t="shared" si="47"/>
        <v>1.6507955160908465</v>
      </c>
      <c r="S92" s="46">
        <f t="shared" si="48"/>
        <v>136</v>
      </c>
      <c r="T92" s="40">
        <f t="shared" si="36"/>
        <v>1.6507955160908465E+136</v>
      </c>
      <c r="U92" s="35"/>
      <c r="V92" s="38">
        <f t="shared" si="37"/>
        <v>1.6507955160908465E+136</v>
      </c>
      <c r="Z92">
        <f t="shared" si="45"/>
        <v>8.8999999999999844</v>
      </c>
      <c r="AA92">
        <f t="shared" si="43"/>
        <v>0.12750626793950032</v>
      </c>
      <c r="AB92">
        <f t="shared" si="46"/>
        <v>0.43495377908150346</v>
      </c>
      <c r="AC92" s="115">
        <f>AC91+1</f>
        <v>29.5</v>
      </c>
      <c r="AD92" s="115">
        <f>AD91</f>
        <v>7.6162540813303467E-9</v>
      </c>
      <c r="AE92" s="115">
        <f>AE91</f>
        <v>1.0389671456501048E-8</v>
      </c>
    </row>
    <row r="93" spans="1:31">
      <c r="A93">
        <v>90</v>
      </c>
      <c r="B93">
        <f t="shared" si="28"/>
        <v>1.1855792935927682E-60</v>
      </c>
      <c r="D93" s="43">
        <f t="shared" si="29"/>
        <v>1.1855792935927618E-60</v>
      </c>
      <c r="E93" s="43">
        <f t="shared" si="38"/>
        <v>1.1855792935927904E-60</v>
      </c>
      <c r="F93" s="43">
        <f t="shared" si="30"/>
        <v>1</v>
      </c>
      <c r="G93" s="43">
        <f t="shared" si="39"/>
        <v>1.1855792935927647E-60</v>
      </c>
      <c r="H93" s="43">
        <f t="shared" si="40"/>
        <v>1</v>
      </c>
      <c r="I93" s="76">
        <f t="shared" si="44"/>
        <v>0</v>
      </c>
      <c r="J93" s="57">
        <f t="shared" si="41"/>
        <v>0</v>
      </c>
      <c r="K93" s="58">
        <f t="shared" si="42"/>
        <v>0</v>
      </c>
      <c r="L93" s="58"/>
      <c r="M93" s="40">
        <f t="shared" si="31"/>
        <v>5.8029883553010583E+81</v>
      </c>
      <c r="N93" s="40">
        <f t="shared" si="32"/>
        <v>5.8029883553010278E-9</v>
      </c>
      <c r="O93" s="50">
        <f t="shared" si="33"/>
        <v>90</v>
      </c>
      <c r="P93" s="40">
        <f t="shared" si="34"/>
        <v>3.9058531334589213E-9</v>
      </c>
      <c r="Q93" s="46">
        <f t="shared" si="35"/>
        <v>-48</v>
      </c>
      <c r="R93" s="40">
        <f t="shared" si="47"/>
        <v>1.4857159644817606</v>
      </c>
      <c r="S93" s="46">
        <f t="shared" si="48"/>
        <v>138</v>
      </c>
      <c r="T93" s="40">
        <f t="shared" si="36"/>
        <v>1.4857159644817607E+138</v>
      </c>
      <c r="U93" s="35"/>
      <c r="V93" s="38">
        <f t="shared" si="37"/>
        <v>1.4857159644817605E+138</v>
      </c>
      <c r="Z93">
        <f t="shared" si="45"/>
        <v>8.999999999999984</v>
      </c>
      <c r="AA93">
        <f t="shared" si="43"/>
        <v>0.12555003369795267</v>
      </c>
      <c r="AB93">
        <f t="shared" si="46"/>
        <v>0.42140842228255654</v>
      </c>
      <c r="AC93" s="116">
        <f>AC94</f>
        <v>29.5</v>
      </c>
      <c r="AD93" s="116">
        <v>0</v>
      </c>
      <c r="AE93" s="116">
        <v>0</v>
      </c>
    </row>
    <row r="94" spans="1:31">
      <c r="A94">
        <v>91</v>
      </c>
      <c r="B94">
        <f t="shared" si="28"/>
        <v>1.0552958547364188E-61</v>
      </c>
      <c r="D94" s="43">
        <f t="shared" si="29"/>
        <v>1.0552958547364135E-61</v>
      </c>
      <c r="E94" s="43">
        <f t="shared" si="38"/>
        <v>1.0552958547364169E-61</v>
      </c>
      <c r="F94" s="43">
        <f t="shared" si="30"/>
        <v>1</v>
      </c>
      <c r="G94" s="43">
        <f t="shared" si="39"/>
        <v>1.0552958547364106E-61</v>
      </c>
      <c r="H94" s="43">
        <f t="shared" si="40"/>
        <v>1</v>
      </c>
      <c r="I94" s="76">
        <f t="shared" si="44"/>
        <v>0</v>
      </c>
      <c r="J94" s="57">
        <f t="shared" si="41"/>
        <v>0</v>
      </c>
      <c r="K94" s="58">
        <f t="shared" si="42"/>
        <v>0</v>
      </c>
      <c r="L94" s="58"/>
      <c r="M94" s="40">
        <f t="shared" si="31"/>
        <v>4.7004205677938561E+82</v>
      </c>
      <c r="N94" s="40">
        <f t="shared" si="32"/>
        <v>4.700420567793832E-9</v>
      </c>
      <c r="O94" s="50">
        <f t="shared" si="33"/>
        <v>91</v>
      </c>
      <c r="P94" s="40">
        <f t="shared" si="34"/>
        <v>3.4766385034084871E-9</v>
      </c>
      <c r="Q94" s="46">
        <f t="shared" si="35"/>
        <v>-49</v>
      </c>
      <c r="R94" s="40">
        <f t="shared" si="47"/>
        <v>1.3520015276784032</v>
      </c>
      <c r="S94" s="46">
        <f t="shared" si="48"/>
        <v>140</v>
      </c>
      <c r="T94" s="40">
        <f t="shared" si="36"/>
        <v>1.3520015276784033E+140</v>
      </c>
      <c r="U94" s="35"/>
      <c r="V94" s="38">
        <f t="shared" si="37"/>
        <v>1.3520015276784033E+140</v>
      </c>
      <c r="Z94">
        <f t="shared" si="45"/>
        <v>9.0999999999999837</v>
      </c>
      <c r="AA94">
        <f t="shared" si="43"/>
        <v>0.12349386782819555</v>
      </c>
      <c r="AB94">
        <f t="shared" si="46"/>
        <v>0.40800772560833581</v>
      </c>
      <c r="AC94">
        <v>29.5</v>
      </c>
      <c r="AD94">
        <f>_xlfn.POISSON.DIST(AC94+0.5,$AH$1,FALSE)</f>
        <v>2.0563886019591985E-9</v>
      </c>
      <c r="AE94">
        <f>1-_xlfn.POISSON.DIST(AC94-0.5,$AH$1,TRUE)</f>
        <v>2.7734173846383214E-9</v>
      </c>
    </row>
    <row r="95" spans="1:31">
      <c r="A95">
        <v>92</v>
      </c>
      <c r="B95">
        <f t="shared" si="28"/>
        <v>9.2911917645271709E-63</v>
      </c>
      <c r="D95" s="43">
        <f t="shared" si="29"/>
        <v>9.2911917645271191E-63</v>
      </c>
      <c r="E95" s="43">
        <f t="shared" si="38"/>
        <v>9.2911917645270921E-63</v>
      </c>
      <c r="F95" s="43">
        <f t="shared" si="30"/>
        <v>1</v>
      </c>
      <c r="G95" s="43">
        <f t="shared" si="39"/>
        <v>9.2911917645269777E-63</v>
      </c>
      <c r="H95" s="43">
        <f t="shared" si="40"/>
        <v>1</v>
      </c>
      <c r="I95" s="76">
        <f t="shared" si="44"/>
        <v>0</v>
      </c>
      <c r="J95" s="57">
        <f t="shared" si="41"/>
        <v>0</v>
      </c>
      <c r="K95" s="58">
        <f t="shared" si="42"/>
        <v>0</v>
      </c>
      <c r="L95" s="58"/>
      <c r="M95" s="40">
        <f t="shared" si="31"/>
        <v>3.8073406599130239E+83</v>
      </c>
      <c r="N95" s="40">
        <f t="shared" si="32"/>
        <v>3.8073406599130036E-9</v>
      </c>
      <c r="O95" s="50">
        <f t="shared" si="33"/>
        <v>92</v>
      </c>
      <c r="P95" s="40">
        <f t="shared" si="34"/>
        <v>3.0609534649574733E-9</v>
      </c>
      <c r="Q95" s="46">
        <f t="shared" si="35"/>
        <v>-50</v>
      </c>
      <c r="R95" s="40">
        <f t="shared" si="47"/>
        <v>1.2438414054641305</v>
      </c>
      <c r="S95" s="46">
        <f t="shared" si="48"/>
        <v>142</v>
      </c>
      <c r="T95" s="40">
        <f t="shared" si="36"/>
        <v>1.2438414054641305E+142</v>
      </c>
      <c r="U95" s="35"/>
      <c r="V95" s="38">
        <f t="shared" si="37"/>
        <v>1.2438414054641305E+142</v>
      </c>
      <c r="Z95">
        <f t="shared" si="45"/>
        <v>9.1999999999999833</v>
      </c>
      <c r="AA95">
        <f t="shared" si="43"/>
        <v>0.12134502111348638</v>
      </c>
      <c r="AB95">
        <f t="shared" si="46"/>
        <v>0.39476487500939761</v>
      </c>
      <c r="AC95" s="115">
        <f>AC94+1</f>
        <v>30.5</v>
      </c>
      <c r="AD95" s="115">
        <f>AD94</f>
        <v>2.0563886019591985E-9</v>
      </c>
      <c r="AE95" s="115">
        <f>AE94</f>
        <v>2.7734173846383214E-9</v>
      </c>
    </row>
    <row r="96" spans="1:31">
      <c r="A96">
        <v>93</v>
      </c>
      <c r="B96">
        <f t="shared" si="28"/>
        <v>8.0923283110397947E-64</v>
      </c>
      <c r="D96" s="43">
        <f t="shared" si="29"/>
        <v>8.0923283110397542E-64</v>
      </c>
      <c r="E96" s="43">
        <f t="shared" si="38"/>
        <v>8.0923283110396247E-64</v>
      </c>
      <c r="F96" s="43">
        <f t="shared" si="30"/>
        <v>1</v>
      </c>
      <c r="G96" s="43">
        <f t="shared" si="39"/>
        <v>8.0923283110401158E-64</v>
      </c>
      <c r="H96" s="43">
        <f t="shared" si="40"/>
        <v>1</v>
      </c>
      <c r="I96" s="76">
        <f t="shared" si="44"/>
        <v>0</v>
      </c>
      <c r="J96" s="57">
        <f t="shared" si="41"/>
        <v>0</v>
      </c>
      <c r="K96" s="58">
        <f t="shared" si="42"/>
        <v>0</v>
      </c>
      <c r="L96" s="58"/>
      <c r="M96" s="40">
        <f t="shared" si="31"/>
        <v>3.0839459345295489E+84</v>
      </c>
      <c r="N96" s="40">
        <f t="shared" si="32"/>
        <v>3.0839459345295332E-9</v>
      </c>
      <c r="O96" s="50">
        <f t="shared" si="33"/>
        <v>93</v>
      </c>
      <c r="P96" s="40">
        <f t="shared" si="34"/>
        <v>2.6659917275436068E-9</v>
      </c>
      <c r="Q96" s="46">
        <f t="shared" si="35"/>
        <v>-51</v>
      </c>
      <c r="R96" s="40">
        <f t="shared" si="47"/>
        <v>1.156772507081641</v>
      </c>
      <c r="S96" s="46">
        <f t="shared" si="48"/>
        <v>144</v>
      </c>
      <c r="T96" s="40">
        <f t="shared" si="36"/>
        <v>1.156772507081641E+144</v>
      </c>
      <c r="U96" s="35"/>
      <c r="V96" s="38">
        <f t="shared" si="37"/>
        <v>1.156772507081641E+144</v>
      </c>
      <c r="Z96">
        <f t="shared" si="45"/>
        <v>9.2999999999999829</v>
      </c>
      <c r="AA96">
        <f t="shared" si="43"/>
        <v>0.11911081359078372</v>
      </c>
      <c r="AB96">
        <f t="shared" si="46"/>
        <v>0.38169239145143424</v>
      </c>
      <c r="AC96" s="116">
        <f>AC97</f>
        <v>30.5</v>
      </c>
      <c r="AD96" s="116">
        <v>0</v>
      </c>
      <c r="AE96" s="116">
        <v>0</v>
      </c>
    </row>
    <row r="97" spans="1:31">
      <c r="A97">
        <v>94</v>
      </c>
      <c r="B97">
        <f t="shared" si="28"/>
        <v>6.9731765233428032E-65</v>
      </c>
      <c r="D97" s="43">
        <f t="shared" si="29"/>
        <v>6.9731765233427635E-65</v>
      </c>
      <c r="E97" s="43">
        <f t="shared" si="38"/>
        <v>6.9731765233430781E-65</v>
      </c>
      <c r="F97" s="43">
        <f t="shared" si="30"/>
        <v>1</v>
      </c>
      <c r="G97" s="43">
        <f t="shared" si="39"/>
        <v>6.9731765233426716E-65</v>
      </c>
      <c r="H97" s="43">
        <f t="shared" si="40"/>
        <v>1</v>
      </c>
      <c r="I97" s="76">
        <f t="shared" si="44"/>
        <v>0</v>
      </c>
      <c r="J97" s="57">
        <f t="shared" si="41"/>
        <v>0</v>
      </c>
      <c r="K97" s="58">
        <f t="shared" si="42"/>
        <v>0</v>
      </c>
      <c r="L97" s="58"/>
      <c r="M97" s="40">
        <f t="shared" si="31"/>
        <v>2.4979962069689352E+85</v>
      </c>
      <c r="N97" s="40">
        <f t="shared" si="32"/>
        <v>2.4979962069689213E-9</v>
      </c>
      <c r="O97" s="50">
        <f t="shared" si="33"/>
        <v>94</v>
      </c>
      <c r="P97" s="40">
        <f t="shared" si="34"/>
        <v>2.2972907439471496E-9</v>
      </c>
      <c r="Q97" s="46">
        <f t="shared" si="35"/>
        <v>-52</v>
      </c>
      <c r="R97" s="40">
        <f t="shared" si="47"/>
        <v>1.0873661566567427</v>
      </c>
      <c r="S97" s="46">
        <f t="shared" si="48"/>
        <v>146</v>
      </c>
      <c r="T97" s="40">
        <f t="shared" si="36"/>
        <v>1.0873661566567426E+146</v>
      </c>
      <c r="U97" s="35"/>
      <c r="V97" s="38">
        <f t="shared" si="37"/>
        <v>1.0873661566567426E+146</v>
      </c>
      <c r="Z97">
        <f t="shared" si="45"/>
        <v>9.3999999999999826</v>
      </c>
      <c r="AA97">
        <f t="shared" si="43"/>
        <v>0.11679860036415898</v>
      </c>
      <c r="AB97">
        <f t="shared" si="46"/>
        <v>0.36880210758905624</v>
      </c>
      <c r="AC97">
        <v>30.5</v>
      </c>
      <c r="AD97">
        <f>_xlfn.POISSON.DIST(AC97+0.5,$AH$1,FALSE)</f>
        <v>5.3731444115708144E-10</v>
      </c>
      <c r="AE97">
        <f>1-_xlfn.POISSON.DIST(AC97-0.5,$AH$1,TRUE)</f>
        <v>7.1702876969226281E-10</v>
      </c>
    </row>
    <row r="98" spans="1:31">
      <c r="A98">
        <v>95</v>
      </c>
      <c r="B98">
        <f t="shared" si="28"/>
        <v>5.9455505093764906E-66</v>
      </c>
      <c r="D98" s="43">
        <f t="shared" si="29"/>
        <v>5.9455505093764579E-66</v>
      </c>
      <c r="E98" s="43">
        <f t="shared" si="38"/>
        <v>5.9455505093763831E-66</v>
      </c>
      <c r="F98" s="43">
        <f t="shared" si="30"/>
        <v>1</v>
      </c>
      <c r="G98" s="43">
        <f t="shared" si="39"/>
        <v>5.9455505093762871E-66</v>
      </c>
      <c r="H98" s="43">
        <f t="shared" si="40"/>
        <v>1</v>
      </c>
      <c r="I98" s="76">
        <f t="shared" si="44"/>
        <v>0</v>
      </c>
      <c r="J98" s="57">
        <f t="shared" si="41"/>
        <v>0</v>
      </c>
      <c r="K98" s="58">
        <f t="shared" si="42"/>
        <v>0</v>
      </c>
      <c r="L98" s="58"/>
      <c r="M98" s="40">
        <f t="shared" si="31"/>
        <v>2.0233769276448369E+86</v>
      </c>
      <c r="N98" s="40">
        <f t="shared" si="32"/>
        <v>2.023376927644826E-9</v>
      </c>
      <c r="O98" s="50">
        <f t="shared" si="33"/>
        <v>95</v>
      </c>
      <c r="P98" s="40">
        <f t="shared" si="34"/>
        <v>1.9587426343128318E-9</v>
      </c>
      <c r="Q98" s="46">
        <f t="shared" si="35"/>
        <v>-53</v>
      </c>
      <c r="R98" s="40">
        <f t="shared" si="47"/>
        <v>1.032997848823906</v>
      </c>
      <c r="S98" s="46">
        <f t="shared" si="48"/>
        <v>148</v>
      </c>
      <c r="T98" s="40">
        <f t="shared" si="36"/>
        <v>1.0329978488239061E+148</v>
      </c>
      <c r="U98" s="35"/>
      <c r="V98" s="38">
        <f t="shared" si="37"/>
        <v>1.0329978488239061E+148</v>
      </c>
      <c r="Z98">
        <f t="shared" si="45"/>
        <v>9.4999999999999822</v>
      </c>
      <c r="AA98">
        <f t="shared" si="43"/>
        <v>0.11441573869899083</v>
      </c>
      <c r="AB98">
        <f t="shared" si="46"/>
        <v>0.35610514830669798</v>
      </c>
      <c r="AC98" s="115">
        <f>AC97+1</f>
        <v>31.5</v>
      </c>
      <c r="AD98" s="115">
        <f>AD97</f>
        <v>5.3731444115708144E-10</v>
      </c>
      <c r="AE98" s="115">
        <f>AE97</f>
        <v>7.1702876969226281E-10</v>
      </c>
    </row>
    <row r="99" spans="1:31">
      <c r="A99">
        <v>96</v>
      </c>
      <c r="B99">
        <f t="shared" si="28"/>
        <v>5.0165582422864184E-67</v>
      </c>
      <c r="D99" s="43">
        <f t="shared" si="29"/>
        <v>5.0165582422863907E-67</v>
      </c>
      <c r="E99" s="43">
        <f t="shared" si="38"/>
        <v>5.0165582422862418E-67</v>
      </c>
      <c r="F99" s="43">
        <f t="shared" si="30"/>
        <v>1</v>
      </c>
      <c r="G99" s="43">
        <f t="shared" si="39"/>
        <v>5.0165582422864935E-67</v>
      </c>
      <c r="H99" s="43">
        <f t="shared" si="40"/>
        <v>1</v>
      </c>
      <c r="I99" s="76">
        <f t="shared" si="44"/>
        <v>0</v>
      </c>
      <c r="J99" s="57">
        <f t="shared" si="41"/>
        <v>0</v>
      </c>
      <c r="K99" s="58">
        <f t="shared" si="42"/>
        <v>0</v>
      </c>
      <c r="L99" s="58"/>
      <c r="M99" s="40">
        <f t="shared" si="31"/>
        <v>1.6389353113923181E+87</v>
      </c>
      <c r="N99" s="40">
        <f t="shared" si="32"/>
        <v>1.6389353113923091E-9</v>
      </c>
      <c r="O99" s="50">
        <f t="shared" si="33"/>
        <v>96</v>
      </c>
      <c r="P99" s="40">
        <f t="shared" si="34"/>
        <v>1.6526890977014532E-10</v>
      </c>
      <c r="Q99" s="46">
        <f t="shared" si="35"/>
        <v>-53</v>
      </c>
      <c r="R99" s="40">
        <f t="shared" si="47"/>
        <v>9.9167793487094897</v>
      </c>
      <c r="S99" s="46">
        <f t="shared" si="48"/>
        <v>149</v>
      </c>
      <c r="T99" s="40">
        <f t="shared" si="36"/>
        <v>9.916779348709491E+149</v>
      </c>
      <c r="U99" s="35"/>
      <c r="V99" s="38">
        <f t="shared" si="37"/>
        <v>9.916779348709491E+149</v>
      </c>
      <c r="Z99">
        <f t="shared" si="45"/>
        <v>9.5999999999999819</v>
      </c>
      <c r="AA99">
        <f t="shared" si="43"/>
        <v>0.11196955654257992</v>
      </c>
      <c r="AB99">
        <f t="shared" si="46"/>
        <v>0.34361191507917921</v>
      </c>
      <c r="AC99" s="116">
        <f>AC100</f>
        <v>31.5</v>
      </c>
      <c r="AD99" s="116">
        <v>0</v>
      </c>
      <c r="AE99" s="116">
        <v>0</v>
      </c>
    </row>
    <row r="100" spans="1:31">
      <c r="A100">
        <v>97</v>
      </c>
      <c r="B100">
        <f t="shared" si="28"/>
        <v>4.1890847177855617E-68</v>
      </c>
      <c r="D100" s="43">
        <f t="shared" si="29"/>
        <v>4.1890847177855386E-68</v>
      </c>
      <c r="E100" s="43">
        <f t="shared" si="38"/>
        <v>4.1890847177856284E-68</v>
      </c>
      <c r="F100" s="43">
        <f t="shared" si="30"/>
        <v>1</v>
      </c>
      <c r="G100" s="43">
        <f t="shared" si="39"/>
        <v>4.189084717785453E-68</v>
      </c>
      <c r="H100" s="43">
        <f t="shared" si="40"/>
        <v>1</v>
      </c>
      <c r="I100" s="76">
        <f t="shared" si="44"/>
        <v>0</v>
      </c>
      <c r="J100" s="57">
        <f t="shared" si="41"/>
        <v>0</v>
      </c>
      <c r="K100" s="58">
        <f t="shared" si="42"/>
        <v>0</v>
      </c>
      <c r="L100" s="58"/>
      <c r="M100" s="40">
        <f t="shared" si="31"/>
        <v>1.3275376022277776E+88</v>
      </c>
      <c r="N100" s="40">
        <f t="shared" si="32"/>
        <v>1.3275376022277703E-9</v>
      </c>
      <c r="O100" s="50">
        <f t="shared" si="33"/>
        <v>97</v>
      </c>
      <c r="P100" s="40">
        <f t="shared" si="34"/>
        <v>1.3800805867403872E-10</v>
      </c>
      <c r="Q100" s="46">
        <f t="shared" si="35"/>
        <v>-54</v>
      </c>
      <c r="R100" s="40">
        <f t="shared" si="47"/>
        <v>9.6192759682482158</v>
      </c>
      <c r="S100" s="46">
        <f t="shared" si="48"/>
        <v>151</v>
      </c>
      <c r="T100" s="40">
        <f t="shared" si="36"/>
        <v>9.6192759682482155E+151</v>
      </c>
      <c r="U100" s="35"/>
      <c r="V100" s="38">
        <f t="shared" si="37"/>
        <v>9.6192759682482155E+151</v>
      </c>
      <c r="Z100">
        <f t="shared" si="45"/>
        <v>9.6999999999999815</v>
      </c>
      <c r="AA100">
        <f t="shared" si="43"/>
        <v>0.10946732259879582</v>
      </c>
      <c r="AB100">
        <f t="shared" si="46"/>
        <v>0.33133207408184129</v>
      </c>
      <c r="AC100">
        <v>31.5</v>
      </c>
      <c r="AD100">
        <f>_xlfn.POISSON.DIST(AC100+0.5,$AH$1,FALSE)</f>
        <v>1.3600771791788593E-10</v>
      </c>
      <c r="AE100">
        <f>1-_xlfn.POISSON.DIST(AC100-0.5,$AH$1,TRUE)</f>
        <v>1.7971435450903073E-10</v>
      </c>
    </row>
    <row r="101" spans="1:31">
      <c r="A101">
        <v>98</v>
      </c>
      <c r="B101">
        <f t="shared" si="28"/>
        <v>3.4624067565370477E-69</v>
      </c>
      <c r="D101" s="43">
        <f t="shared" si="29"/>
        <v>3.4624067565370276E-69</v>
      </c>
      <c r="E101" s="43">
        <f t="shared" si="38"/>
        <v>3.462406756536956E-69</v>
      </c>
      <c r="F101" s="43">
        <f t="shared" si="30"/>
        <v>1</v>
      </c>
      <c r="G101" s="43">
        <f t="shared" si="39"/>
        <v>3.4624067565369885E-69</v>
      </c>
      <c r="H101" s="43">
        <f t="shared" si="40"/>
        <v>1</v>
      </c>
      <c r="I101" s="76">
        <f t="shared" si="44"/>
        <v>0</v>
      </c>
      <c r="J101" s="57">
        <f t="shared" si="41"/>
        <v>0</v>
      </c>
      <c r="K101" s="58">
        <f t="shared" si="42"/>
        <v>0</v>
      </c>
      <c r="L101" s="58"/>
      <c r="M101" s="40">
        <f t="shared" si="31"/>
        <v>1.0753054578045E+89</v>
      </c>
      <c r="N101" s="40">
        <f t="shared" si="32"/>
        <v>1.0753054578044938E-9</v>
      </c>
      <c r="O101" s="50">
        <f t="shared" si="33"/>
        <v>98</v>
      </c>
      <c r="P101" s="40">
        <f t="shared" si="34"/>
        <v>1.1406788523058306E-10</v>
      </c>
      <c r="Q101" s="46">
        <f t="shared" si="35"/>
        <v>-55</v>
      </c>
      <c r="R101" s="40">
        <f t="shared" si="47"/>
        <v>9.4268904488832472</v>
      </c>
      <c r="S101" s="46">
        <f t="shared" si="48"/>
        <v>153</v>
      </c>
      <c r="T101" s="40">
        <f t="shared" si="36"/>
        <v>9.4268904488832465E+153</v>
      </c>
      <c r="U101" s="35"/>
      <c r="V101" s="38">
        <f t="shared" si="37"/>
        <v>9.426890448883248E+153</v>
      </c>
      <c r="Z101">
        <f t="shared" si="45"/>
        <v>9.7999999999999812</v>
      </c>
      <c r="AA101">
        <f t="shared" si="43"/>
        <v>0.10691621806633694</v>
      </c>
      <c r="AB101">
        <f t="shared" si="46"/>
        <v>0.31927454795922033</v>
      </c>
      <c r="AC101" s="115">
        <f>AC100+1</f>
        <v>32.5</v>
      </c>
      <c r="AD101" s="115">
        <f>AD100</f>
        <v>1.3600771791788593E-10</v>
      </c>
      <c r="AE101" s="115">
        <f>AE100</f>
        <v>1.7971435450903073E-10</v>
      </c>
    </row>
    <row r="102" spans="1:31">
      <c r="A102">
        <v>99</v>
      </c>
      <c r="B102">
        <f t="shared" si="28"/>
        <v>2.8328782553484931E-70</v>
      </c>
      <c r="D102" s="43">
        <f t="shared" si="29"/>
        <v>2.8328782553484767E-70</v>
      </c>
      <c r="E102" s="43">
        <f t="shared" si="38"/>
        <v>2.8328782553484448E-70</v>
      </c>
      <c r="F102" s="43">
        <f t="shared" si="30"/>
        <v>1</v>
      </c>
      <c r="G102" s="43">
        <f t="shared" si="39"/>
        <v>2.8328782553486076E-70</v>
      </c>
      <c r="H102" s="43">
        <f t="shared" si="40"/>
        <v>1</v>
      </c>
      <c r="I102" s="76">
        <f t="shared" si="44"/>
        <v>0</v>
      </c>
      <c r="J102" s="57">
        <f t="shared" si="41"/>
        <v>0</v>
      </c>
      <c r="K102" s="58">
        <f t="shared" si="42"/>
        <v>0</v>
      </c>
      <c r="L102" s="58"/>
      <c r="M102" s="40">
        <f t="shared" si="31"/>
        <v>8.7099742082164489E+89</v>
      </c>
      <c r="N102" s="40">
        <f t="shared" si="32"/>
        <v>8.7099742082163992E-10</v>
      </c>
      <c r="O102" s="50">
        <f t="shared" si="33"/>
        <v>99</v>
      </c>
      <c r="P102" s="40">
        <f t="shared" si="34"/>
        <v>9.3328269734113389E-11</v>
      </c>
      <c r="Q102" s="46">
        <f t="shared" si="35"/>
        <v>-56</v>
      </c>
      <c r="R102" s="40">
        <f t="shared" si="47"/>
        <v>9.3326215443944154</v>
      </c>
      <c r="S102" s="46">
        <f t="shared" si="48"/>
        <v>155</v>
      </c>
      <c r="T102" s="40">
        <f t="shared" si="36"/>
        <v>9.3326215443944153E+155</v>
      </c>
      <c r="U102" s="35"/>
      <c r="V102" s="38">
        <f t="shared" si="37"/>
        <v>9.3326215443944153E+155</v>
      </c>
      <c r="Z102">
        <f t="shared" si="45"/>
        <v>9.8999999999999808</v>
      </c>
      <c r="AA102">
        <f t="shared" si="43"/>
        <v>0.10432331013231867</v>
      </c>
      <c r="AB102">
        <f t="shared" si="46"/>
        <v>0.30744751114200336</v>
      </c>
      <c r="AC102" s="116">
        <f>AC103</f>
        <v>32.5</v>
      </c>
      <c r="AD102" s="116">
        <v>0</v>
      </c>
      <c r="AE102" s="116">
        <v>0</v>
      </c>
    </row>
    <row r="103" spans="1:31">
      <c r="A103">
        <v>100</v>
      </c>
      <c r="B103">
        <f t="shared" si="28"/>
        <v>2.2946313868322789E-71</v>
      </c>
      <c r="D103" s="43">
        <f t="shared" si="29"/>
        <v>2.2946313868322656E-71</v>
      </c>
      <c r="E103" s="43">
        <f t="shared" si="38"/>
        <v>2.2946313868323722E-71</v>
      </c>
      <c r="F103" s="43">
        <f t="shared" si="30"/>
        <v>1</v>
      </c>
      <c r="G103" s="43">
        <f t="shared" si="39"/>
        <v>2.2946313868322483E-71</v>
      </c>
      <c r="H103" s="43">
        <f t="shared" si="40"/>
        <v>1</v>
      </c>
      <c r="I103" s="76">
        <f t="shared" si="44"/>
        <v>0</v>
      </c>
      <c r="J103" s="57">
        <f t="shared" si="41"/>
        <v>0</v>
      </c>
      <c r="K103" s="58">
        <f t="shared" si="42"/>
        <v>0</v>
      </c>
      <c r="L103" s="58"/>
      <c r="M103" s="40">
        <f t="shared" si="31"/>
        <v>7.055079108655324E+90</v>
      </c>
      <c r="N103" s="40">
        <f t="shared" si="32"/>
        <v>7.0550791086552837E-10</v>
      </c>
      <c r="O103" s="50">
        <f t="shared" si="33"/>
        <v>100</v>
      </c>
      <c r="P103" s="40">
        <f t="shared" si="34"/>
        <v>7.5595898484631834E-11</v>
      </c>
      <c r="Q103" s="46">
        <f t="shared" si="35"/>
        <v>-57</v>
      </c>
      <c r="R103" s="40">
        <f t="shared" si="47"/>
        <v>9.3326215443944172</v>
      </c>
      <c r="S103" s="46">
        <f t="shared" si="48"/>
        <v>157</v>
      </c>
      <c r="T103" s="40">
        <f t="shared" si="36"/>
        <v>9.3326215443944175E+157</v>
      </c>
      <c r="U103" s="35"/>
      <c r="V103" s="38">
        <f t="shared" si="37"/>
        <v>9.3326215443944175E+157</v>
      </c>
      <c r="Z103">
        <f t="shared" si="45"/>
        <v>9.9999999999999805</v>
      </c>
      <c r="AA103">
        <f t="shared" si="43"/>
        <v>0.10169552729534194</v>
      </c>
      <c r="AB103">
        <f t="shared" si="46"/>
        <v>0.29585838858460423</v>
      </c>
      <c r="AC103">
        <v>32.5</v>
      </c>
      <c r="AD103">
        <f>_xlfn.POISSON.DIST(AC103+0.5,$AH$1,FALSE)</f>
        <v>3.33837125798447E-11</v>
      </c>
      <c r="AE103">
        <f>1-_xlfn.POISSON.DIST(AC103-0.5,$AH$1,TRUE)</f>
        <v>4.3706593899628388E-11</v>
      </c>
    </row>
    <row r="104" spans="1:31">
      <c r="A104">
        <v>101</v>
      </c>
      <c r="B104">
        <f t="shared" si="28"/>
        <v>1.8402489339942043E-72</v>
      </c>
      <c r="D104" s="43">
        <f t="shared" si="29"/>
        <v>1.8402489339941932E-72</v>
      </c>
      <c r="E104" s="43">
        <f t="shared" si="38"/>
        <v>1.8402489339941794E-72</v>
      </c>
      <c r="F104" s="43">
        <f t="shared" si="30"/>
        <v>1</v>
      </c>
      <c r="G104" s="43">
        <f t="shared" si="39"/>
        <v>1.8402489339942173E-72</v>
      </c>
      <c r="H104" s="43">
        <f t="shared" si="40"/>
        <v>1</v>
      </c>
      <c r="I104" s="76">
        <f t="shared" si="44"/>
        <v>0</v>
      </c>
      <c r="J104" s="57">
        <f t="shared" si="41"/>
        <v>0</v>
      </c>
      <c r="K104" s="58">
        <f t="shared" si="42"/>
        <v>0</v>
      </c>
      <c r="L104" s="58"/>
      <c r="M104" s="40">
        <f t="shared" si="31"/>
        <v>5.714614078010812E+91</v>
      </c>
      <c r="N104" s="40">
        <f t="shared" si="32"/>
        <v>5.7146140780107784E-10</v>
      </c>
      <c r="O104" s="50">
        <f t="shared" si="33"/>
        <v>101</v>
      </c>
      <c r="P104" s="40">
        <f t="shared" si="34"/>
        <v>6.0626413636189888E-11</v>
      </c>
      <c r="Q104" s="46">
        <f t="shared" si="35"/>
        <v>-58</v>
      </c>
      <c r="R104" s="40">
        <f t="shared" si="47"/>
        <v>9.4259477598383601</v>
      </c>
      <c r="S104" s="46">
        <f t="shared" si="48"/>
        <v>159</v>
      </c>
      <c r="T104" s="40">
        <f t="shared" si="36"/>
        <v>9.4259477598383599E+159</v>
      </c>
      <c r="U104" s="35"/>
      <c r="V104" s="38">
        <f t="shared" si="37"/>
        <v>9.4259477598383599E+159</v>
      </c>
      <c r="Z104">
        <f t="shared" si="45"/>
        <v>10.09999999999998</v>
      </c>
      <c r="AA104">
        <f t="shared" si="43"/>
        <v>9.9039636575087756E-2</v>
      </c>
      <c r="AB104">
        <f t="shared" si="46"/>
        <v>0.28451385778014071</v>
      </c>
      <c r="AC104" s="115">
        <f>AC103+1</f>
        <v>33.5</v>
      </c>
      <c r="AD104" s="115">
        <f>AD103</f>
        <v>3.33837125798447E-11</v>
      </c>
      <c r="AE104" s="115">
        <f>AE103</f>
        <v>4.3706593899628388E-11</v>
      </c>
    </row>
    <row r="105" spans="1:31">
      <c r="A105">
        <v>102</v>
      </c>
      <c r="B105">
        <f t="shared" si="28"/>
        <v>1.4613741534659857E-73</v>
      </c>
      <c r="D105" s="43">
        <f t="shared" si="29"/>
        <v>1.4613741534659773E-73</v>
      </c>
      <c r="E105" s="43">
        <f t="shared" si="38"/>
        <v>1.4613741534659961E-73</v>
      </c>
      <c r="F105" s="43">
        <f t="shared" si="30"/>
        <v>1</v>
      </c>
      <c r="G105" s="43">
        <f t="shared" si="39"/>
        <v>1.461374153465982E-73</v>
      </c>
      <c r="H105" s="43">
        <f t="shared" si="40"/>
        <v>1</v>
      </c>
      <c r="I105" s="76">
        <f t="shared" si="44"/>
        <v>0</v>
      </c>
      <c r="J105" s="57">
        <f t="shared" si="41"/>
        <v>0</v>
      </c>
      <c r="K105" s="58">
        <f t="shared" si="42"/>
        <v>0</v>
      </c>
      <c r="L105" s="58"/>
      <c r="M105" s="40">
        <f t="shared" si="31"/>
        <v>4.6288374031887577E+92</v>
      </c>
      <c r="N105" s="40">
        <f t="shared" si="32"/>
        <v>4.6288374031887308E-10</v>
      </c>
      <c r="O105" s="50">
        <f t="shared" si="33"/>
        <v>102</v>
      </c>
      <c r="P105" s="40">
        <f t="shared" si="34"/>
        <v>4.8144504946386099E-11</v>
      </c>
      <c r="Q105" s="46">
        <f t="shared" si="35"/>
        <v>-59</v>
      </c>
      <c r="R105" s="40">
        <f t="shared" si="47"/>
        <v>9.6144667150351246</v>
      </c>
      <c r="S105" s="46">
        <f t="shared" si="48"/>
        <v>161</v>
      </c>
      <c r="T105" s="40">
        <f t="shared" si="36"/>
        <v>9.6144667150351251E+161</v>
      </c>
      <c r="U105" s="35"/>
      <c r="V105" s="38">
        <f t="shared" si="37"/>
        <v>9.6144667150351251E+161</v>
      </c>
      <c r="Z105">
        <f t="shared" si="45"/>
        <v>10.19999999999998</v>
      </c>
      <c r="AA105">
        <f t="shared" si="43"/>
        <v>9.6362222648945284E-2</v>
      </c>
      <c r="AB105">
        <f t="shared" si="46"/>
        <v>0.27341985389591178</v>
      </c>
      <c r="AC105" s="116">
        <f>AC106</f>
        <v>33.5</v>
      </c>
      <c r="AD105" s="116">
        <v>0</v>
      </c>
      <c r="AE105" s="116">
        <v>0</v>
      </c>
    </row>
    <row r="106" spans="1:31">
      <c r="A106">
        <v>103</v>
      </c>
      <c r="B106">
        <f t="shared" si="28"/>
        <v>1.1492359847645132E-74</v>
      </c>
      <c r="D106" s="43">
        <f t="shared" si="29"/>
        <v>1.1492359847645062E-74</v>
      </c>
      <c r="E106" s="43">
        <f t="shared" si="38"/>
        <v>1.1492359847645099E-74</v>
      </c>
      <c r="F106" s="43">
        <f t="shared" si="30"/>
        <v>1</v>
      </c>
      <c r="G106" s="43">
        <f t="shared" si="39"/>
        <v>1.1492359847645172E-74</v>
      </c>
      <c r="H106" s="43">
        <f t="shared" si="40"/>
        <v>1</v>
      </c>
      <c r="I106" s="76">
        <f t="shared" si="44"/>
        <v>0</v>
      </c>
      <c r="J106" s="57">
        <f t="shared" si="41"/>
        <v>0</v>
      </c>
      <c r="K106" s="58">
        <f t="shared" si="42"/>
        <v>0</v>
      </c>
      <c r="L106" s="58"/>
      <c r="M106" s="40">
        <f t="shared" si="31"/>
        <v>3.7493582965828936E+93</v>
      </c>
      <c r="N106" s="40">
        <f t="shared" si="32"/>
        <v>3.7493582965828712E-10</v>
      </c>
      <c r="O106" s="50">
        <f t="shared" si="33"/>
        <v>103</v>
      </c>
      <c r="P106" s="40">
        <f t="shared" si="34"/>
        <v>3.7861212627740518E-11</v>
      </c>
      <c r="Q106" s="46">
        <f t="shared" si="35"/>
        <v>-60</v>
      </c>
      <c r="R106" s="40">
        <f t="shared" si="47"/>
        <v>9.9029007164861778</v>
      </c>
      <c r="S106" s="46">
        <f t="shared" si="48"/>
        <v>163</v>
      </c>
      <c r="T106" s="40">
        <f t="shared" si="36"/>
        <v>9.9029007164861766E+163</v>
      </c>
      <c r="U106" s="35"/>
      <c r="V106" s="38">
        <f t="shared" si="37"/>
        <v>9.9029007164861779E+163</v>
      </c>
      <c r="Z106">
        <f t="shared" si="45"/>
        <v>10.299999999999979</v>
      </c>
      <c r="AA106">
        <f t="shared" si="43"/>
        <v>9.3669668940325329E-2</v>
      </c>
      <c r="AB106">
        <f t="shared" si="46"/>
        <v>0.26258157786065073</v>
      </c>
      <c r="AC106">
        <v>33.5</v>
      </c>
      <c r="AD106">
        <f>_xlfn.POISSON.DIST(AC106+0.5,$AH$1,FALSE)</f>
        <v>7.9531785851983092E-12</v>
      </c>
      <c r="AE106">
        <f>1-_xlfn.POISSON.DIST(AC106-0.5,$AH$1,TRUE)</f>
        <v>1.0322853682964706E-11</v>
      </c>
    </row>
    <row r="107" spans="1:31">
      <c r="A107">
        <v>104</v>
      </c>
      <c r="B107">
        <f t="shared" si="28"/>
        <v>8.9507802659543768E-76</v>
      </c>
      <c r="D107" s="43">
        <f t="shared" si="29"/>
        <v>8.9507802659543216E-76</v>
      </c>
      <c r="E107" s="43">
        <f t="shared" si="38"/>
        <v>8.9507802659544124E-76</v>
      </c>
      <c r="F107" s="43">
        <f t="shared" si="30"/>
        <v>1</v>
      </c>
      <c r="G107" s="43">
        <f t="shared" si="39"/>
        <v>8.950780265954189E-76</v>
      </c>
      <c r="H107" s="43">
        <f t="shared" si="40"/>
        <v>1</v>
      </c>
      <c r="I107" s="76">
        <f t="shared" si="44"/>
        <v>0</v>
      </c>
      <c r="J107" s="57">
        <f t="shared" si="41"/>
        <v>0</v>
      </c>
      <c r="K107" s="58">
        <f t="shared" si="42"/>
        <v>0</v>
      </c>
      <c r="L107" s="58"/>
      <c r="M107" s="40">
        <f t="shared" si="31"/>
        <v>3.0369802202321436E+94</v>
      </c>
      <c r="N107" s="40">
        <f t="shared" si="32"/>
        <v>3.0369802202321255E-10</v>
      </c>
      <c r="O107" s="50">
        <f t="shared" si="33"/>
        <v>104</v>
      </c>
      <c r="P107" s="40">
        <f t="shared" si="34"/>
        <v>2.9488059835067114E-10</v>
      </c>
      <c r="Q107" s="46">
        <f t="shared" si="35"/>
        <v>-62</v>
      </c>
      <c r="R107" s="40">
        <f t="shared" si="47"/>
        <v>1.0299016745145633</v>
      </c>
      <c r="S107" s="46">
        <f t="shared" si="48"/>
        <v>166</v>
      </c>
      <c r="T107" s="40">
        <f t="shared" si="36"/>
        <v>1.0299016745145631E+166</v>
      </c>
      <c r="U107" s="35"/>
      <c r="V107" s="38">
        <f t="shared" si="37"/>
        <v>1.0299016745145631E+166</v>
      </c>
      <c r="Z107">
        <f t="shared" si="45"/>
        <v>10.399999999999979</v>
      </c>
      <c r="AA107">
        <f t="shared" si="43"/>
        <v>9.0968140668239494E-2</v>
      </c>
      <c r="AB107">
        <f t="shared" si="46"/>
        <v>0.25200350722489767</v>
      </c>
      <c r="AC107" s="115">
        <f>AC106+1</f>
        <v>34.5</v>
      </c>
      <c r="AD107" s="115">
        <f>AD106</f>
        <v>7.9531785851983092E-12</v>
      </c>
      <c r="AE107" s="115">
        <f>AE106</f>
        <v>1.0322853682964706E-11</v>
      </c>
    </row>
    <row r="108" spans="1:31">
      <c r="A108">
        <v>105</v>
      </c>
      <c r="B108">
        <f t="shared" si="28"/>
        <v>6.9048876337362343E-77</v>
      </c>
      <c r="D108" s="43">
        <f t="shared" si="29"/>
        <v>6.9048876337361906E-77</v>
      </c>
      <c r="E108" s="43">
        <f t="shared" si="38"/>
        <v>6.9048876337360885E-77</v>
      </c>
      <c r="F108" s="43">
        <f t="shared" si="30"/>
        <v>1</v>
      </c>
      <c r="G108" s="43">
        <f t="shared" si="39"/>
        <v>6.9048876337362642E-77</v>
      </c>
      <c r="H108" s="43">
        <f t="shared" si="40"/>
        <v>1</v>
      </c>
      <c r="I108" s="76">
        <f t="shared" si="44"/>
        <v>0</v>
      </c>
      <c r="J108" s="57">
        <f t="shared" si="41"/>
        <v>0</v>
      </c>
      <c r="K108" s="58">
        <f t="shared" si="42"/>
        <v>0</v>
      </c>
      <c r="L108" s="58"/>
      <c r="M108" s="40">
        <f t="shared" si="31"/>
        <v>2.4599539783880367E+95</v>
      </c>
      <c r="N108" s="40">
        <f t="shared" si="32"/>
        <v>2.4599539783880217E-10</v>
      </c>
      <c r="O108" s="50">
        <f t="shared" si="33"/>
        <v>105</v>
      </c>
      <c r="P108" s="40">
        <f t="shared" si="34"/>
        <v>2.2747931872766061E-10</v>
      </c>
      <c r="Q108" s="46">
        <f t="shared" si="35"/>
        <v>-63</v>
      </c>
      <c r="R108" s="40">
        <f t="shared" si="47"/>
        <v>1.0813967582402912</v>
      </c>
      <c r="S108" s="46">
        <f t="shared" si="48"/>
        <v>168</v>
      </c>
      <c r="T108" s="40">
        <f t="shared" si="36"/>
        <v>1.0813967582402912E+168</v>
      </c>
      <c r="U108" s="35"/>
      <c r="V108" s="38">
        <f t="shared" si="37"/>
        <v>1.0813967582402912E+168</v>
      </c>
      <c r="Z108">
        <f t="shared" si="45"/>
        <v>10.499999999999979</v>
      </c>
      <c r="AA108">
        <f t="shared" si="43"/>
        <v>8.8263569853507445E-2</v>
      </c>
      <c r="AB108">
        <f t="shared" si="46"/>
        <v>0.24168940960770749</v>
      </c>
      <c r="AC108" s="116">
        <f>AC109</f>
        <v>34.5</v>
      </c>
      <c r="AD108" s="116">
        <v>0</v>
      </c>
      <c r="AE108" s="116">
        <v>0</v>
      </c>
    </row>
    <row r="109" spans="1:31">
      <c r="A109">
        <v>106</v>
      </c>
      <c r="B109">
        <f t="shared" si="28"/>
        <v>5.2763763993644811E-78</v>
      </c>
      <c r="D109" s="43">
        <f t="shared" si="29"/>
        <v>5.2763763993644485E-78</v>
      </c>
      <c r="E109" s="43">
        <f t="shared" si="38"/>
        <v>5.2763763993645031E-78</v>
      </c>
      <c r="F109" s="43">
        <f t="shared" si="30"/>
        <v>1</v>
      </c>
      <c r="G109" s="43">
        <f t="shared" si="39"/>
        <v>5.2763763993646134E-78</v>
      </c>
      <c r="H109" s="43">
        <f t="shared" si="40"/>
        <v>1</v>
      </c>
      <c r="I109" s="76">
        <f t="shared" si="44"/>
        <v>0</v>
      </c>
      <c r="J109" s="57">
        <f t="shared" si="41"/>
        <v>0</v>
      </c>
      <c r="K109" s="58">
        <f t="shared" si="42"/>
        <v>0</v>
      </c>
      <c r="L109" s="58"/>
      <c r="M109" s="40">
        <f t="shared" si="31"/>
        <v>1.9925627224943096E+96</v>
      </c>
      <c r="N109" s="40">
        <f t="shared" si="32"/>
        <v>1.9925627224942976E-10</v>
      </c>
      <c r="O109" s="50">
        <f t="shared" si="33"/>
        <v>106</v>
      </c>
      <c r="P109" s="40">
        <f t="shared" si="34"/>
        <v>1.7382853600887274E-10</v>
      </c>
      <c r="Q109" s="46">
        <f t="shared" si="35"/>
        <v>-64</v>
      </c>
      <c r="R109" s="40">
        <f t="shared" si="47"/>
        <v>1.1462805637347087</v>
      </c>
      <c r="S109" s="46">
        <f t="shared" si="48"/>
        <v>170</v>
      </c>
      <c r="T109" s="40">
        <f t="shared" si="36"/>
        <v>1.1462805637347086E+170</v>
      </c>
      <c r="U109" s="35"/>
      <c r="V109" s="38">
        <f t="shared" si="37"/>
        <v>1.1462805637347086E+170</v>
      </c>
      <c r="Z109">
        <f t="shared" si="45"/>
        <v>10.599999999999978</v>
      </c>
      <c r="AA109">
        <f t="shared" si="43"/>
        <v>8.5561642263669829E-2</v>
      </c>
      <c r="AB109">
        <f t="shared" si="46"/>
        <v>0.23164235853659965</v>
      </c>
      <c r="AC109">
        <v>34.5</v>
      </c>
      <c r="AD109">
        <f>_xlfn.POISSON.DIST(AC109+0.5,$AH$1,FALSE)</f>
        <v>1.8405927582887499E-12</v>
      </c>
      <c r="AE109">
        <f>1-_xlfn.POISSON.DIST(AC109-0.5,$AH$1,TRUE)</f>
        <v>2.3696600237599341E-12</v>
      </c>
    </row>
    <row r="110" spans="1:31">
      <c r="A110">
        <v>107</v>
      </c>
      <c r="B110">
        <f t="shared" si="28"/>
        <v>3.9942662462478807E-79</v>
      </c>
      <c r="D110" s="43">
        <f t="shared" si="29"/>
        <v>3.9942662462478556E-79</v>
      </c>
      <c r="E110" s="43">
        <f t="shared" si="38"/>
        <v>3.9942662462479784E-79</v>
      </c>
      <c r="F110" s="43">
        <f t="shared" si="30"/>
        <v>1</v>
      </c>
      <c r="G110" s="43">
        <f t="shared" si="39"/>
        <v>3.9942662462478076E-79</v>
      </c>
      <c r="H110" s="43">
        <f t="shared" si="40"/>
        <v>1</v>
      </c>
      <c r="I110" s="76">
        <f t="shared" si="44"/>
        <v>0</v>
      </c>
      <c r="J110" s="57">
        <f t="shared" si="41"/>
        <v>0</v>
      </c>
      <c r="K110" s="58">
        <f t="shared" si="42"/>
        <v>0</v>
      </c>
      <c r="L110" s="58"/>
      <c r="M110" s="40">
        <f t="shared" si="31"/>
        <v>1.6139758052203905E+97</v>
      </c>
      <c r="N110" s="40">
        <f t="shared" si="32"/>
        <v>1.6139758052203806E-10</v>
      </c>
      <c r="O110" s="50">
        <f t="shared" si="33"/>
        <v>107</v>
      </c>
      <c r="P110" s="40">
        <f t="shared" si="34"/>
        <v>1.3158982632447382E-10</v>
      </c>
      <c r="Q110" s="46">
        <f t="shared" si="35"/>
        <v>-65</v>
      </c>
      <c r="R110" s="40">
        <f t="shared" si="47"/>
        <v>1.2265202031961373</v>
      </c>
      <c r="S110" s="46">
        <f t="shared" si="48"/>
        <v>172</v>
      </c>
      <c r="T110" s="40">
        <f t="shared" si="36"/>
        <v>1.2265202031961375E+172</v>
      </c>
      <c r="U110" s="35"/>
      <c r="V110" s="38">
        <f t="shared" si="37"/>
        <v>1.2265202031961373E+172</v>
      </c>
      <c r="Z110">
        <f t="shared" si="45"/>
        <v>10.699999999999978</v>
      </c>
      <c r="AA110">
        <f t="shared" si="43"/>
        <v>8.2867786266378377E-2</v>
      </c>
      <c r="AB110">
        <f t="shared" si="46"/>
        <v>0.22186475148304555</v>
      </c>
      <c r="AC110" s="115">
        <f>AC109+1</f>
        <v>35.5</v>
      </c>
      <c r="AD110" s="115">
        <f>AD109</f>
        <v>1.8405927582887499E-12</v>
      </c>
      <c r="AE110" s="115">
        <f>AE109</f>
        <v>2.3696600237599341E-12</v>
      </c>
    </row>
    <row r="111" spans="1:31">
      <c r="A111">
        <v>108</v>
      </c>
      <c r="B111">
        <f t="shared" si="28"/>
        <v>2.9956996846859091E-80</v>
      </c>
      <c r="D111" s="43">
        <f t="shared" si="29"/>
        <v>2.9956996846858904E-80</v>
      </c>
      <c r="E111" s="43">
        <f t="shared" si="38"/>
        <v>2.9956996846858556E-80</v>
      </c>
      <c r="F111" s="43">
        <f t="shared" si="30"/>
        <v>1</v>
      </c>
      <c r="G111" s="43">
        <f t="shared" si="39"/>
        <v>2.9956996846859548E-80</v>
      </c>
      <c r="H111" s="43">
        <f t="shared" si="40"/>
        <v>1</v>
      </c>
      <c r="I111" s="76">
        <f t="shared" si="44"/>
        <v>0</v>
      </c>
      <c r="J111" s="57">
        <f t="shared" si="41"/>
        <v>0</v>
      </c>
      <c r="K111" s="58">
        <f t="shared" si="42"/>
        <v>0</v>
      </c>
      <c r="L111" s="58"/>
      <c r="M111" s="40">
        <f t="shared" si="31"/>
        <v>1.3073204022285164E+98</v>
      </c>
      <c r="N111" s="40">
        <f t="shared" si="32"/>
        <v>1.3073204022285084E-10</v>
      </c>
      <c r="O111" s="50">
        <f t="shared" si="33"/>
        <v>108</v>
      </c>
      <c r="P111" s="40">
        <f t="shared" si="34"/>
        <v>9.8692369743355333E-11</v>
      </c>
      <c r="Q111" s="46">
        <f t="shared" si="35"/>
        <v>-66</v>
      </c>
      <c r="R111" s="40">
        <f t="shared" si="47"/>
        <v>1.324641819451829</v>
      </c>
      <c r="S111" s="46">
        <f t="shared" si="48"/>
        <v>174</v>
      </c>
      <c r="T111" s="40">
        <f t="shared" si="36"/>
        <v>1.324641819451829E+174</v>
      </c>
      <c r="U111" s="35"/>
      <c r="V111" s="38">
        <f t="shared" si="37"/>
        <v>1.324641819451829E+174</v>
      </c>
      <c r="Z111">
        <f t="shared" si="45"/>
        <v>10.799999999999978</v>
      </c>
      <c r="AA111">
        <f t="shared" si="43"/>
        <v>8.0187163549752999E-2</v>
      </c>
      <c r="AB111">
        <f t="shared" si="46"/>
        <v>0.21235832989288367</v>
      </c>
      <c r="AC111" s="116">
        <f>AC112</f>
        <v>35.5</v>
      </c>
      <c r="AD111" s="116">
        <v>0</v>
      </c>
      <c r="AE111" s="116">
        <v>0</v>
      </c>
    </row>
    <row r="112" spans="1:31">
      <c r="A112">
        <v>109</v>
      </c>
      <c r="B112">
        <f t="shared" si="28"/>
        <v>2.2261621510051239E-81</v>
      </c>
      <c r="D112" s="43">
        <f t="shared" si="29"/>
        <v>2.2261621510051098E-81</v>
      </c>
      <c r="E112" s="43">
        <f t="shared" si="38"/>
        <v>2.226162151005159E-81</v>
      </c>
      <c r="F112" s="43">
        <f t="shared" si="30"/>
        <v>1</v>
      </c>
      <c r="G112" s="43">
        <f t="shared" si="39"/>
        <v>2.2261621510051501E-81</v>
      </c>
      <c r="H112" s="43">
        <f t="shared" si="40"/>
        <v>1</v>
      </c>
      <c r="I112" s="76">
        <f t="shared" si="44"/>
        <v>0</v>
      </c>
      <c r="J112" s="57">
        <f t="shared" si="41"/>
        <v>0</v>
      </c>
      <c r="K112" s="58">
        <f t="shared" si="42"/>
        <v>0</v>
      </c>
      <c r="L112" s="58"/>
      <c r="M112" s="40">
        <f t="shared" si="31"/>
        <v>1.0589295258050982E+99</v>
      </c>
      <c r="N112" s="40">
        <f t="shared" si="32"/>
        <v>1.0589295258050918E-10</v>
      </c>
      <c r="O112" s="50">
        <f t="shared" si="33"/>
        <v>109</v>
      </c>
      <c r="P112" s="40">
        <f t="shared" si="34"/>
        <v>7.3340201368915388E-11</v>
      </c>
      <c r="Q112" s="46">
        <f t="shared" si="35"/>
        <v>-67</v>
      </c>
      <c r="R112" s="40">
        <f t="shared" si="47"/>
        <v>1.4438595832024943</v>
      </c>
      <c r="S112" s="46">
        <f t="shared" si="48"/>
        <v>176</v>
      </c>
      <c r="T112" s="40">
        <f t="shared" si="36"/>
        <v>1.4438595832024942E+176</v>
      </c>
      <c r="U112" s="35"/>
      <c r="V112" s="38">
        <f t="shared" si="37"/>
        <v>1.4438595832024942E+176</v>
      </c>
      <c r="Z112">
        <f t="shared" si="45"/>
        <v>10.899999999999977</v>
      </c>
      <c r="AA112">
        <f t="shared" si="43"/>
        <v>7.7524661657961902E-2</v>
      </c>
      <c r="AB112">
        <f t="shared" si="46"/>
        <v>0.20312420100968506</v>
      </c>
      <c r="AC112">
        <v>35.5</v>
      </c>
      <c r="AD112">
        <f>_xlfn.POISSON.DIST(AC112+0.5,$AH$1,FALSE)</f>
        <v>4.1413337061496947E-13</v>
      </c>
      <c r="AE112">
        <f>1-_xlfn.POISSON.DIST(AC112-0.5,$AH$1,TRUE)</f>
        <v>5.2913229353634961E-13</v>
      </c>
    </row>
    <row r="113" spans="1:31">
      <c r="A113">
        <v>110</v>
      </c>
      <c r="B113">
        <f t="shared" si="28"/>
        <v>1.6392648566492291E-82</v>
      </c>
      <c r="D113" s="43">
        <f t="shared" si="29"/>
        <v>1.6392648566492189E-82</v>
      </c>
      <c r="E113" s="43">
        <f t="shared" si="38"/>
        <v>1.639264856649247E-82</v>
      </c>
      <c r="F113" s="43">
        <f t="shared" si="30"/>
        <v>1</v>
      </c>
      <c r="G113" s="43">
        <f t="shared" si="39"/>
        <v>1.6392648566492136E-82</v>
      </c>
      <c r="H113" s="43">
        <f t="shared" si="40"/>
        <v>1</v>
      </c>
      <c r="I113" s="76">
        <f t="shared" si="44"/>
        <v>0</v>
      </c>
      <c r="J113" s="57">
        <f t="shared" si="41"/>
        <v>0</v>
      </c>
      <c r="K113" s="58">
        <f t="shared" si="42"/>
        <v>0</v>
      </c>
      <c r="L113" s="58"/>
      <c r="M113" s="40">
        <f t="shared" si="31"/>
        <v>8.5773291590212964E+99</v>
      </c>
      <c r="N113" s="40">
        <f t="shared" si="32"/>
        <v>8.5773291590212429E-11</v>
      </c>
      <c r="O113" s="50">
        <f t="shared" si="33"/>
        <v>110</v>
      </c>
      <c r="P113" s="40">
        <f t="shared" si="34"/>
        <v>5.4005057371655925E-11</v>
      </c>
      <c r="Q113" s="46">
        <f t="shared" si="35"/>
        <v>-68</v>
      </c>
      <c r="R113" s="40">
        <f t="shared" si="47"/>
        <v>1.5882455415227423</v>
      </c>
      <c r="S113" s="46">
        <f t="shared" si="48"/>
        <v>178</v>
      </c>
      <c r="T113" s="40">
        <f t="shared" si="36"/>
        <v>1.5882455415227425E+178</v>
      </c>
      <c r="U113" s="35"/>
      <c r="V113" s="38">
        <f t="shared" si="37"/>
        <v>1.5882455415227423E+178</v>
      </c>
      <c r="Z113">
        <f t="shared" si="45"/>
        <v>10.999999999999977</v>
      </c>
      <c r="AA113">
        <f t="shared" si="43"/>
        <v>7.48848882811156E-2</v>
      </c>
      <c r="AB113">
        <f t="shared" si="46"/>
        <v>0.19416286128926258</v>
      </c>
      <c r="AC113" s="115">
        <f>AC112+1</f>
        <v>36.5</v>
      </c>
      <c r="AD113" s="115">
        <f>AD112</f>
        <v>4.1413337061496947E-13</v>
      </c>
      <c r="AE113" s="115">
        <f>AE112</f>
        <v>5.2913229353634961E-13</v>
      </c>
    </row>
    <row r="114" spans="1:31">
      <c r="A114">
        <v>111</v>
      </c>
      <c r="B114">
        <f t="shared" si="28"/>
        <v>1.1962203007980847E-83</v>
      </c>
      <c r="D114" s="43">
        <f t="shared" si="29"/>
        <v>1.196220300798077E-83</v>
      </c>
      <c r="E114" s="43">
        <f t="shared" si="38"/>
        <v>1.1962203007980748E-83</v>
      </c>
      <c r="F114" s="43">
        <f t="shared" si="30"/>
        <v>1</v>
      </c>
      <c r="G114" s="43">
        <f t="shared" si="39"/>
        <v>1.196220300798066E-83</v>
      </c>
      <c r="H114" s="43">
        <f t="shared" si="40"/>
        <v>1</v>
      </c>
      <c r="I114" s="76">
        <f t="shared" si="44"/>
        <v>0</v>
      </c>
      <c r="J114" s="57">
        <f t="shared" si="41"/>
        <v>0</v>
      </c>
      <c r="K114" s="58">
        <f t="shared" si="42"/>
        <v>0</v>
      </c>
      <c r="L114" s="58"/>
      <c r="M114" s="40">
        <f t="shared" si="31"/>
        <v>6.9476366188072487E+100</v>
      </c>
      <c r="N114" s="40">
        <f t="shared" si="32"/>
        <v>6.9476366188072047E-11</v>
      </c>
      <c r="O114" s="50">
        <f t="shared" si="33"/>
        <v>111</v>
      </c>
      <c r="P114" s="40">
        <f t="shared" si="34"/>
        <v>3.9409095919856976E-11</v>
      </c>
      <c r="Q114" s="46">
        <f t="shared" si="35"/>
        <v>-69</v>
      </c>
      <c r="R114" s="40">
        <f t="shared" si="47"/>
        <v>1.7629525510902457</v>
      </c>
      <c r="S114" s="46">
        <f t="shared" si="48"/>
        <v>180</v>
      </c>
      <c r="T114" s="40">
        <f t="shared" si="36"/>
        <v>1.7629525510902457E+180</v>
      </c>
      <c r="U114" s="35"/>
      <c r="V114" s="38">
        <f t="shared" si="37"/>
        <v>1.7629525510902457E+180</v>
      </c>
      <c r="Z114">
        <f t="shared" si="45"/>
        <v>11.099999999999977</v>
      </c>
      <c r="AA114">
        <f t="shared" si="43"/>
        <v>7.2272167230469697E-2</v>
      </c>
      <c r="AB114">
        <f t="shared" si="46"/>
        <v>0.18547422120505319</v>
      </c>
      <c r="AC114" s="116">
        <f>AC115</f>
        <v>36.5</v>
      </c>
      <c r="AD114" s="116">
        <v>0</v>
      </c>
      <c r="AE114" s="116">
        <v>0</v>
      </c>
    </row>
    <row r="115" spans="1:31">
      <c r="A115">
        <v>112</v>
      </c>
      <c r="B115">
        <f t="shared" si="28"/>
        <v>8.6512361039861514E-85</v>
      </c>
      <c r="D115" s="43">
        <f t="shared" si="29"/>
        <v>8.6512361039860966E-85</v>
      </c>
      <c r="E115" s="43">
        <f t="shared" si="38"/>
        <v>8.651236103986012E-85</v>
      </c>
      <c r="F115" s="43">
        <f t="shared" si="30"/>
        <v>1</v>
      </c>
      <c r="G115" s="43">
        <f t="shared" si="39"/>
        <v>8.6512361039864166E-85</v>
      </c>
      <c r="H115" s="43">
        <f t="shared" si="40"/>
        <v>1</v>
      </c>
      <c r="I115" s="76">
        <f t="shared" si="44"/>
        <v>0</v>
      </c>
      <c r="J115" s="57">
        <f t="shared" si="41"/>
        <v>0</v>
      </c>
      <c r="K115" s="58">
        <f t="shared" si="42"/>
        <v>0</v>
      </c>
      <c r="L115" s="58"/>
      <c r="M115" s="40">
        <f t="shared" si="31"/>
        <v>5.6275856612338723E+101</v>
      </c>
      <c r="N115" s="40">
        <f t="shared" si="32"/>
        <v>5.6275856612338372E-11</v>
      </c>
      <c r="O115" s="50">
        <f t="shared" si="33"/>
        <v>112</v>
      </c>
      <c r="P115" s="40">
        <f t="shared" si="34"/>
        <v>2.8501221156325147E-11</v>
      </c>
      <c r="Q115" s="46">
        <f t="shared" si="35"/>
        <v>-70</v>
      </c>
      <c r="R115" s="40">
        <f t="shared" si="47"/>
        <v>1.9745068572210747</v>
      </c>
      <c r="S115" s="46">
        <f t="shared" si="48"/>
        <v>182</v>
      </c>
      <c r="T115" s="40">
        <f t="shared" si="36"/>
        <v>1.9745068572210749E+182</v>
      </c>
      <c r="U115" s="35"/>
      <c r="V115" s="38">
        <f t="shared" si="37"/>
        <v>1.9745068572210749E+182</v>
      </c>
      <c r="Z115">
        <f t="shared" si="45"/>
        <v>11.199999999999976</v>
      </c>
      <c r="AA115">
        <f t="shared" si="43"/>
        <v>6.9690536022898125E-2</v>
      </c>
      <c r="AB115">
        <f t="shared" si="46"/>
        <v>0.17705763124696694</v>
      </c>
      <c r="AC115">
        <v>36.5</v>
      </c>
      <c r="AD115">
        <f>_xlfn.POISSON.DIST(AC115+0.5,$AH$1,FALSE)</f>
        <v>9.0661629783277416E-14</v>
      </c>
      <c r="AE115">
        <f>1-_xlfn.POISSON.DIST(AC115-0.5,$AH$1,TRUE)</f>
        <v>1.1501910535116622E-13</v>
      </c>
    </row>
    <row r="116" spans="1:31">
      <c r="A116">
        <v>113</v>
      </c>
      <c r="B116">
        <f t="shared" si="28"/>
        <v>6.2013285347157397E-86</v>
      </c>
      <c r="D116" s="43">
        <f t="shared" si="29"/>
        <v>6.2013285347156997E-86</v>
      </c>
      <c r="E116" s="43">
        <f t="shared" si="38"/>
        <v>6.2013285347159269E-86</v>
      </c>
      <c r="F116" s="43">
        <f t="shared" si="30"/>
        <v>1</v>
      </c>
      <c r="G116" s="43">
        <f t="shared" si="39"/>
        <v>6.201328534715714E-86</v>
      </c>
      <c r="H116" s="43">
        <f t="shared" si="40"/>
        <v>1</v>
      </c>
      <c r="I116" s="76">
        <f t="shared" si="44"/>
        <v>0</v>
      </c>
      <c r="J116" s="57">
        <f t="shared" si="41"/>
        <v>0</v>
      </c>
      <c r="K116" s="58">
        <f t="shared" si="42"/>
        <v>0</v>
      </c>
      <c r="L116" s="58"/>
      <c r="M116" s="40">
        <f t="shared" si="31"/>
        <v>4.5583443855994364E+102</v>
      </c>
      <c r="N116" s="40">
        <f t="shared" si="32"/>
        <v>4.5583443855994076E-11</v>
      </c>
      <c r="O116" s="50">
        <f t="shared" si="33"/>
        <v>113</v>
      </c>
      <c r="P116" s="40">
        <f t="shared" si="34"/>
        <v>2.0430078881967587E-11</v>
      </c>
      <c r="Q116" s="46">
        <f t="shared" si="35"/>
        <v>-71</v>
      </c>
      <c r="R116" s="40">
        <f t="shared" si="47"/>
        <v>2.2311927486598138</v>
      </c>
      <c r="S116" s="46">
        <f t="shared" si="48"/>
        <v>184</v>
      </c>
      <c r="T116" s="40">
        <f t="shared" si="36"/>
        <v>2.2311927486598138E+184</v>
      </c>
      <c r="U116" s="35"/>
      <c r="V116" s="38">
        <f t="shared" si="37"/>
        <v>2.2311927486598138E+184</v>
      </c>
      <c r="Z116">
        <f t="shared" si="45"/>
        <v>11.299999999999976</v>
      </c>
      <c r="AA116">
        <f t="shared" si="43"/>
        <v>6.714374499262285E-2</v>
      </c>
      <c r="AB116">
        <f t="shared" si="46"/>
        <v>0.16891190892032573</v>
      </c>
      <c r="AC116" s="115">
        <f>AC115+1</f>
        <v>37.5</v>
      </c>
      <c r="AD116" s="115">
        <f>AD115</f>
        <v>9.0661629783277416E-14</v>
      </c>
      <c r="AE116" s="115">
        <f>AE115</f>
        <v>1.1501910535116622E-13</v>
      </c>
    </row>
    <row r="117" spans="1:31">
      <c r="A117">
        <v>114</v>
      </c>
      <c r="B117">
        <f t="shared" si="28"/>
        <v>4.4062071167717128E-87</v>
      </c>
      <c r="D117" s="43">
        <f t="shared" si="29"/>
        <v>4.4062071167716816E-87</v>
      </c>
      <c r="E117" s="43">
        <f t="shared" si="38"/>
        <v>4.4062071167716914E-87</v>
      </c>
      <c r="F117" s="43">
        <f t="shared" si="30"/>
        <v>1</v>
      </c>
      <c r="G117" s="43">
        <f t="shared" si="39"/>
        <v>4.4062071167717468E-87</v>
      </c>
      <c r="H117" s="43">
        <f t="shared" si="40"/>
        <v>1</v>
      </c>
      <c r="I117" s="76">
        <f t="shared" si="44"/>
        <v>0</v>
      </c>
      <c r="J117" s="57">
        <f t="shared" si="41"/>
        <v>0</v>
      </c>
      <c r="K117" s="58">
        <f t="shared" si="42"/>
        <v>0</v>
      </c>
      <c r="L117" s="58"/>
      <c r="M117" s="40">
        <f t="shared" si="31"/>
        <v>3.692258952335544E+103</v>
      </c>
      <c r="N117" s="40">
        <f t="shared" si="32"/>
        <v>3.6922589523355192E-11</v>
      </c>
      <c r="O117" s="50">
        <f t="shared" si="33"/>
        <v>114</v>
      </c>
      <c r="P117" s="40">
        <f t="shared" si="34"/>
        <v>1.4516108679292764E-11</v>
      </c>
      <c r="Q117" s="46">
        <f t="shared" si="35"/>
        <v>-72</v>
      </c>
      <c r="R117" s="40">
        <f t="shared" si="47"/>
        <v>2.5435597334721862</v>
      </c>
      <c r="S117" s="46">
        <f t="shared" si="48"/>
        <v>186</v>
      </c>
      <c r="T117" s="40">
        <f t="shared" si="36"/>
        <v>2.5435597334721862E+186</v>
      </c>
      <c r="U117" s="35"/>
      <c r="V117" s="38">
        <f t="shared" si="37"/>
        <v>2.5435597334721862E+186</v>
      </c>
      <c r="Z117">
        <f t="shared" si="45"/>
        <v>11.399999999999975</v>
      </c>
      <c r="AA117">
        <f t="shared" si="43"/>
        <v>6.4635257843223007E-2</v>
      </c>
      <c r="AB117">
        <f t="shared" si="46"/>
        <v>0.1610353665566584</v>
      </c>
      <c r="AC117" s="116">
        <f>AC118</f>
        <v>37.5</v>
      </c>
      <c r="AD117" s="116">
        <v>0</v>
      </c>
      <c r="AE117" s="116">
        <v>0</v>
      </c>
    </row>
    <row r="118" spans="1:31">
      <c r="A118">
        <v>115</v>
      </c>
      <c r="B118">
        <f t="shared" si="28"/>
        <v>3.1035024039870318E-88</v>
      </c>
      <c r="D118" s="43">
        <f t="shared" si="29"/>
        <v>3.1035024039870105E-88</v>
      </c>
      <c r="E118" s="43">
        <f t="shared" si="38"/>
        <v>3.1035024039870563E-88</v>
      </c>
      <c r="F118" s="43">
        <f t="shared" si="30"/>
        <v>1</v>
      </c>
      <c r="G118" s="43">
        <f t="shared" si="39"/>
        <v>3.103502403986991E-88</v>
      </c>
      <c r="H118" s="43">
        <f t="shared" si="40"/>
        <v>1</v>
      </c>
      <c r="I118" s="76">
        <f t="shared" si="44"/>
        <v>0</v>
      </c>
      <c r="J118" s="57">
        <f t="shared" si="41"/>
        <v>0</v>
      </c>
      <c r="K118" s="58">
        <f t="shared" si="42"/>
        <v>0</v>
      </c>
      <c r="L118" s="58"/>
      <c r="M118" s="40">
        <f t="shared" si="31"/>
        <v>2.9907297513917901E+104</v>
      </c>
      <c r="N118" s="40">
        <f t="shared" si="32"/>
        <v>2.9907297513917699E-11</v>
      </c>
      <c r="O118" s="50">
        <f t="shared" si="33"/>
        <v>115</v>
      </c>
      <c r="P118" s="40">
        <f t="shared" si="34"/>
        <v>1.0224389591501859E-11</v>
      </c>
      <c r="Q118" s="46">
        <f t="shared" si="35"/>
        <v>-73</v>
      </c>
      <c r="R118" s="40">
        <f t="shared" si="47"/>
        <v>2.9250936934930141</v>
      </c>
      <c r="S118" s="46">
        <f t="shared" si="48"/>
        <v>188</v>
      </c>
      <c r="T118" s="40">
        <f t="shared" si="36"/>
        <v>2.9250936934930141E+188</v>
      </c>
      <c r="U118" s="35"/>
      <c r="V118" s="38">
        <f t="shared" si="37"/>
        <v>2.9250936934930141E+188</v>
      </c>
      <c r="Z118">
        <f t="shared" si="45"/>
        <v>11.499999999999975</v>
      </c>
      <c r="AA118">
        <f t="shared" si="43"/>
        <v>6.2168253548992337E-2</v>
      </c>
      <c r="AB118">
        <f t="shared" si="46"/>
        <v>0.15342583975420063</v>
      </c>
      <c r="AC118">
        <v>37.5</v>
      </c>
      <c r="AD118">
        <f>_xlfn.POISSON.DIST(AC118+0.5,$AH$1,FALSE)</f>
        <v>1.9325242138014288E-14</v>
      </c>
      <c r="AE118">
        <f>1-_xlfn.POISSON.DIST(AC118-0.5,$AH$1,TRUE)</f>
        <v>2.4424906541753444E-14</v>
      </c>
    </row>
    <row r="119" spans="1:31">
      <c r="A119">
        <v>116</v>
      </c>
      <c r="B119">
        <f t="shared" si="28"/>
        <v>2.1671008165771503E-89</v>
      </c>
      <c r="D119" s="43">
        <f t="shared" si="29"/>
        <v>2.167100816577136E-89</v>
      </c>
      <c r="E119" s="43">
        <f t="shared" si="38"/>
        <v>2.1671008165771227E-89</v>
      </c>
      <c r="F119" s="43">
        <f t="shared" si="30"/>
        <v>1</v>
      </c>
      <c r="G119" s="43">
        <f t="shared" si="39"/>
        <v>2.1671008165771778E-89</v>
      </c>
      <c r="H119" s="43">
        <f t="shared" si="40"/>
        <v>1</v>
      </c>
      <c r="I119" s="76">
        <f t="shared" si="44"/>
        <v>0</v>
      </c>
      <c r="J119" s="57">
        <f t="shared" si="41"/>
        <v>0</v>
      </c>
      <c r="K119" s="58">
        <f t="shared" si="42"/>
        <v>0</v>
      </c>
      <c r="L119" s="58"/>
      <c r="M119" s="40">
        <f t="shared" si="31"/>
        <v>2.4224910986273501E+105</v>
      </c>
      <c r="N119" s="40">
        <f t="shared" si="32"/>
        <v>2.4224910986273344E-11</v>
      </c>
      <c r="O119" s="50">
        <f t="shared" si="33"/>
        <v>116</v>
      </c>
      <c r="P119" s="40">
        <f t="shared" si="34"/>
        <v>7.1394444561349157E-12</v>
      </c>
      <c r="Q119" s="46">
        <f t="shared" si="35"/>
        <v>-74</v>
      </c>
      <c r="R119" s="40">
        <f t="shared" si="47"/>
        <v>3.3931086844518985</v>
      </c>
      <c r="S119" s="46">
        <f t="shared" si="48"/>
        <v>190</v>
      </c>
      <c r="T119" s="40">
        <f t="shared" si="36"/>
        <v>3.3931086844518989E+190</v>
      </c>
      <c r="U119" s="35"/>
      <c r="V119" s="38">
        <f t="shared" si="37"/>
        <v>3.3931086844518989E+190</v>
      </c>
      <c r="Z119">
        <f t="shared" si="45"/>
        <v>11.599999999999975</v>
      </c>
      <c r="AA119">
        <f t="shared" si="43"/>
        <v>5.9745629511700676E-2</v>
      </c>
      <c r="AB119">
        <f t="shared" si="46"/>
        <v>0.14608071627293004</v>
      </c>
      <c r="AC119" s="115">
        <f>AC118+1</f>
        <v>38.5</v>
      </c>
      <c r="AD119" s="115">
        <f>AD118</f>
        <v>1.9325242138014288E-14</v>
      </c>
      <c r="AE119" s="115">
        <f>AE118</f>
        <v>2.4424906541753444E-14</v>
      </c>
    </row>
    <row r="120" spans="1:31">
      <c r="A120">
        <v>117</v>
      </c>
      <c r="B120">
        <f t="shared" si="28"/>
        <v>1.5003005653226425E-90</v>
      </c>
      <c r="D120" s="43">
        <f t="shared" si="29"/>
        <v>1.5003005653226329E-90</v>
      </c>
      <c r="E120" s="43">
        <f t="shared" si="38"/>
        <v>1.5003005653226615E-90</v>
      </c>
      <c r="F120" s="43">
        <f t="shared" si="30"/>
        <v>1</v>
      </c>
      <c r="G120" s="43">
        <f t="shared" si="39"/>
        <v>1.5003005653226436E-90</v>
      </c>
      <c r="H120" s="43">
        <f t="shared" si="40"/>
        <v>1</v>
      </c>
      <c r="I120" s="76">
        <f t="shared" si="44"/>
        <v>0</v>
      </c>
      <c r="J120" s="57">
        <f t="shared" si="41"/>
        <v>0</v>
      </c>
      <c r="K120" s="58">
        <f t="shared" si="42"/>
        <v>0</v>
      </c>
      <c r="L120" s="58"/>
      <c r="M120" s="40">
        <f t="shared" si="31"/>
        <v>1.9622177898881531E+106</v>
      </c>
      <c r="N120" s="40">
        <f t="shared" si="32"/>
        <v>1.9622177898881406E-11</v>
      </c>
      <c r="O120" s="50">
        <f t="shared" si="33"/>
        <v>117</v>
      </c>
      <c r="P120" s="40">
        <f t="shared" si="34"/>
        <v>4.9426923157857116E-12</v>
      </c>
      <c r="Q120" s="46">
        <f t="shared" si="35"/>
        <v>-75</v>
      </c>
      <c r="R120" s="40">
        <f t="shared" si="47"/>
        <v>3.9699371608087199</v>
      </c>
      <c r="S120" s="46">
        <f t="shared" si="48"/>
        <v>192</v>
      </c>
      <c r="T120" s="40">
        <f t="shared" si="36"/>
        <v>3.96993716080872E+192</v>
      </c>
      <c r="U120" s="35"/>
      <c r="V120" s="38">
        <f t="shared" si="37"/>
        <v>3.96993716080872E+192</v>
      </c>
      <c r="Z120">
        <f t="shared" si="45"/>
        <v>11.699999999999974</v>
      </c>
      <c r="AA120">
        <f t="shared" si="43"/>
        <v>5.7370005876723633E-2</v>
      </c>
      <c r="AB120">
        <f t="shared" si="46"/>
        <v>0.13899696521666752</v>
      </c>
      <c r="AC120" s="116">
        <f>AC121</f>
        <v>38.5</v>
      </c>
      <c r="AD120" s="116">
        <v>0</v>
      </c>
      <c r="AE120" s="116">
        <v>0</v>
      </c>
    </row>
    <row r="121" spans="1:31">
      <c r="A121">
        <v>118</v>
      </c>
      <c r="B121">
        <f t="shared" si="28"/>
        <v>1.0298673372130005E-91</v>
      </c>
      <c r="D121" s="43">
        <f t="shared" si="29"/>
        <v>1.0298673372129935E-91</v>
      </c>
      <c r="E121" s="43">
        <f t="shared" si="38"/>
        <v>1.029867337213001E-91</v>
      </c>
      <c r="F121" s="43">
        <f t="shared" si="30"/>
        <v>1</v>
      </c>
      <c r="G121" s="43">
        <f t="shared" si="39"/>
        <v>1.0298673372130055E-91</v>
      </c>
      <c r="H121" s="43">
        <f t="shared" si="40"/>
        <v>1</v>
      </c>
      <c r="I121" s="76">
        <f t="shared" si="44"/>
        <v>0</v>
      </c>
      <c r="J121" s="57">
        <f t="shared" si="41"/>
        <v>0</v>
      </c>
      <c r="K121" s="58">
        <f t="shared" si="42"/>
        <v>0</v>
      </c>
      <c r="L121" s="58"/>
      <c r="M121" s="40">
        <f t="shared" si="31"/>
        <v>1.5893964098094044E+107</v>
      </c>
      <c r="N121" s="40">
        <f t="shared" si="32"/>
        <v>1.5893964098093937E-11</v>
      </c>
      <c r="O121" s="50">
        <f t="shared" si="33"/>
        <v>118</v>
      </c>
      <c r="P121" s="40">
        <f t="shared" si="34"/>
        <v>3.3928650642257846E-12</v>
      </c>
      <c r="Q121" s="46">
        <f t="shared" si="35"/>
        <v>-76</v>
      </c>
      <c r="R121" s="40">
        <f t="shared" si="47"/>
        <v>4.6845258497542899</v>
      </c>
      <c r="S121" s="46">
        <f t="shared" si="48"/>
        <v>194</v>
      </c>
      <c r="T121" s="40">
        <f t="shared" si="36"/>
        <v>4.6845258497542896E+194</v>
      </c>
      <c r="U121" s="35"/>
      <c r="V121" s="38">
        <f t="shared" si="37"/>
        <v>4.6845258497542896E+194</v>
      </c>
      <c r="Z121">
        <f t="shared" si="45"/>
        <v>11.799999999999974</v>
      </c>
      <c r="AA121">
        <f t="shared" si="43"/>
        <v>5.5043730911271328E-2</v>
      </c>
      <c r="AB121">
        <f t="shared" si="46"/>
        <v>0.13217116634313092</v>
      </c>
      <c r="AC121">
        <v>38.5</v>
      </c>
      <c r="AD121">
        <f>_xlfn.POISSON.DIST(AC121+0.5,$AH$1,FALSE)</f>
        <v>4.0137041363568263E-15</v>
      </c>
      <c r="AE121">
        <f>1-_xlfn.POISSON.DIST(AC121-0.5,$AH$1,TRUE)</f>
        <v>5.1070259132757201E-15</v>
      </c>
    </row>
    <row r="122" spans="1:31">
      <c r="A122">
        <v>119</v>
      </c>
      <c r="B122">
        <f t="shared" si="28"/>
        <v>7.0100213709456312E-93</v>
      </c>
      <c r="D122" s="43">
        <f t="shared" si="29"/>
        <v>7.0100213709455835E-93</v>
      </c>
      <c r="E122" s="43">
        <f t="shared" si="38"/>
        <v>7.010021370945667E-93</v>
      </c>
      <c r="F122" s="43">
        <f t="shared" si="30"/>
        <v>1</v>
      </c>
      <c r="G122" s="43">
        <f t="shared" si="39"/>
        <v>7.0100213709455554E-93</v>
      </c>
      <c r="H122" s="43">
        <f t="shared" si="40"/>
        <v>1</v>
      </c>
      <c r="I122" s="76">
        <f t="shared" si="44"/>
        <v>0</v>
      </c>
      <c r="J122" s="57">
        <f t="shared" si="41"/>
        <v>0</v>
      </c>
      <c r="K122" s="58">
        <f t="shared" si="42"/>
        <v>0</v>
      </c>
      <c r="L122" s="58"/>
      <c r="M122" s="40">
        <f t="shared" si="31"/>
        <v>1.2874110919456173E+108</v>
      </c>
      <c r="N122" s="40">
        <f t="shared" si="32"/>
        <v>1.2874110919456086E-11</v>
      </c>
      <c r="O122" s="50">
        <f t="shared" si="33"/>
        <v>119</v>
      </c>
      <c r="P122" s="40">
        <f t="shared" si="34"/>
        <v>2.3094291613637682E-12</v>
      </c>
      <c r="Q122" s="46">
        <f t="shared" si="35"/>
        <v>-77</v>
      </c>
      <c r="R122" s="40">
        <f t="shared" si="47"/>
        <v>5.5745857612076062</v>
      </c>
      <c r="S122" s="46">
        <f t="shared" si="48"/>
        <v>196</v>
      </c>
      <c r="T122" s="40">
        <f t="shared" si="36"/>
        <v>5.5745857612076058E+196</v>
      </c>
      <c r="U122" s="35"/>
      <c r="V122" s="38">
        <f t="shared" si="37"/>
        <v>5.5745857612076058E+196</v>
      </c>
      <c r="Z122">
        <f t="shared" si="45"/>
        <v>11.899999999999974</v>
      </c>
      <c r="AA122">
        <f t="shared" si="43"/>
        <v>5.2768887347016215E-2</v>
      </c>
      <c r="AB122">
        <f t="shared" si="46"/>
        <v>0.12559953935172355</v>
      </c>
      <c r="AC122" s="115">
        <f>AC121+1</f>
        <v>39.5</v>
      </c>
      <c r="AD122" s="115">
        <f>AD121</f>
        <v>4.0137041363568263E-15</v>
      </c>
      <c r="AE122" s="115">
        <f>AE121</f>
        <v>5.1070259132757201E-15</v>
      </c>
    </row>
    <row r="123" spans="1:31">
      <c r="A123">
        <v>120</v>
      </c>
      <c r="B123">
        <f t="shared" si="28"/>
        <v>4.7317644253882959E-94</v>
      </c>
      <c r="D123" s="43">
        <f t="shared" si="29"/>
        <v>4.7317644253882645E-94</v>
      </c>
      <c r="E123" s="43">
        <f t="shared" si="38"/>
        <v>4.7317644253882501E-94</v>
      </c>
      <c r="F123" s="43">
        <f t="shared" si="30"/>
        <v>1</v>
      </c>
      <c r="G123" s="43">
        <f t="shared" si="39"/>
        <v>4.7317644253881601E-94</v>
      </c>
      <c r="H123" s="43">
        <f t="shared" si="40"/>
        <v>1</v>
      </c>
      <c r="I123" s="76">
        <f t="shared" si="44"/>
        <v>0</v>
      </c>
      <c r="J123" s="57">
        <f t="shared" si="41"/>
        <v>0</v>
      </c>
      <c r="K123" s="58">
        <f t="shared" si="42"/>
        <v>0</v>
      </c>
      <c r="L123" s="58"/>
      <c r="M123" s="40">
        <f t="shared" si="31"/>
        <v>1.04280298447595E+109</v>
      </c>
      <c r="N123" s="40">
        <f t="shared" si="32"/>
        <v>1.0428029844759429E-11</v>
      </c>
      <c r="O123" s="50">
        <f t="shared" si="33"/>
        <v>120</v>
      </c>
      <c r="P123" s="40">
        <f t="shared" si="34"/>
        <v>1.5588646839205421E-12</v>
      </c>
      <c r="Q123" s="46">
        <f t="shared" si="35"/>
        <v>-78</v>
      </c>
      <c r="R123" s="40">
        <f t="shared" si="47"/>
        <v>6.6895029134491342</v>
      </c>
      <c r="S123" s="46">
        <f t="shared" si="48"/>
        <v>198</v>
      </c>
      <c r="T123" s="40">
        <f t="shared" si="36"/>
        <v>6.6895029134491346E+198</v>
      </c>
      <c r="U123" s="35"/>
      <c r="V123" s="38">
        <f t="shared" si="37"/>
        <v>6.6895029134491346E+198</v>
      </c>
      <c r="Z123">
        <f t="shared" si="45"/>
        <v>11.999999999999973</v>
      </c>
      <c r="AA123">
        <f t="shared" si="43"/>
        <v>5.0547299589753271E-2</v>
      </c>
      <c r="AB123">
        <f t="shared" si="46"/>
        <v>0.1192779730081471</v>
      </c>
      <c r="AC123" s="116">
        <f>AC124</f>
        <v>39.5</v>
      </c>
      <c r="AD123" s="116">
        <v>0</v>
      </c>
      <c r="AE123" s="116">
        <v>0</v>
      </c>
    </row>
    <row r="124" spans="1:31">
      <c r="A124">
        <v>121</v>
      </c>
      <c r="B124">
        <f t="shared" si="28"/>
        <v>3.167544780631838E-95</v>
      </c>
      <c r="D124" s="43">
        <f t="shared" si="29"/>
        <v>3.1675447806318154E-95</v>
      </c>
      <c r="E124" s="43">
        <f t="shared" si="38"/>
        <v>3.1675447806317436E-95</v>
      </c>
      <c r="F124" s="43">
        <f t="shared" si="30"/>
        <v>1</v>
      </c>
      <c r="G124" s="43">
        <f t="shared" si="39"/>
        <v>3.167544780631866E-95</v>
      </c>
      <c r="H124" s="43">
        <f t="shared" si="40"/>
        <v>1</v>
      </c>
      <c r="I124" s="76">
        <f t="shared" si="44"/>
        <v>0</v>
      </c>
      <c r="J124" s="57">
        <f t="shared" si="41"/>
        <v>0</v>
      </c>
      <c r="K124" s="58">
        <f t="shared" si="42"/>
        <v>0</v>
      </c>
      <c r="L124" s="58"/>
      <c r="M124" s="40">
        <f t="shared" si="31"/>
        <v>8.4467041742551952E+109</v>
      </c>
      <c r="N124" s="40">
        <f t="shared" si="32"/>
        <v>8.4467041742551371E-12</v>
      </c>
      <c r="O124" s="50">
        <f t="shared" si="33"/>
        <v>121</v>
      </c>
      <c r="P124" s="40">
        <f t="shared" si="34"/>
        <v>1.0435375156823472E-12</v>
      </c>
      <c r="Q124" s="46">
        <f t="shared" si="35"/>
        <v>-79</v>
      </c>
      <c r="R124" s="40">
        <f t="shared" si="47"/>
        <v>8.0942985252734445</v>
      </c>
      <c r="S124" s="46">
        <f t="shared" si="48"/>
        <v>200</v>
      </c>
      <c r="T124" s="40">
        <f t="shared" si="36"/>
        <v>8.0942985252734441E+200</v>
      </c>
      <c r="U124" s="35"/>
      <c r="V124" s="38">
        <f t="shared" si="37"/>
        <v>8.0942985252734441E+200</v>
      </c>
      <c r="Z124">
        <f t="shared" si="45"/>
        <v>12.099999999999973</v>
      </c>
      <c r="AA124">
        <f t="shared" si="43"/>
        <v>4.8380541699736088E-2</v>
      </c>
      <c r="AB124">
        <f t="shared" si="46"/>
        <v>0.11320205397458377</v>
      </c>
      <c r="AC124">
        <v>39.5</v>
      </c>
      <c r="AD124">
        <f>_xlfn.POISSON.DIST(AC124+0.5,$AH$1,FALSE)</f>
        <v>8.1277508761225536E-16</v>
      </c>
      <c r="AE124">
        <f>1-_xlfn.POISSON.DIST(AC124-0.5,$AH$1,TRUE)</f>
        <v>0</v>
      </c>
    </row>
    <row r="125" spans="1:31">
      <c r="A125">
        <v>122</v>
      </c>
      <c r="B125">
        <f t="shared" si="28"/>
        <v>2.1030420264850732E-96</v>
      </c>
      <c r="D125" s="43">
        <f t="shared" si="29"/>
        <v>2.1030420264850582E-96</v>
      </c>
      <c r="E125" s="43">
        <f t="shared" si="38"/>
        <v>2.103042026485091E-96</v>
      </c>
      <c r="F125" s="43">
        <f t="shared" si="30"/>
        <v>1</v>
      </c>
      <c r="G125" s="43">
        <f t="shared" si="39"/>
        <v>2.1030420264850807E-96</v>
      </c>
      <c r="H125" s="43">
        <f t="shared" si="40"/>
        <v>1</v>
      </c>
      <c r="I125" s="76">
        <f t="shared" si="44"/>
        <v>0</v>
      </c>
      <c r="J125" s="57">
        <f t="shared" si="41"/>
        <v>0</v>
      </c>
      <c r="K125" s="58">
        <f t="shared" si="42"/>
        <v>0</v>
      </c>
      <c r="L125" s="58"/>
      <c r="M125" s="40">
        <f t="shared" si="31"/>
        <v>6.8418303811467099E+110</v>
      </c>
      <c r="N125" s="40">
        <f t="shared" si="32"/>
        <v>6.8418303811466611E-12</v>
      </c>
      <c r="O125" s="50">
        <f t="shared" si="33"/>
        <v>122</v>
      </c>
      <c r="P125" s="40">
        <f t="shared" si="34"/>
        <v>6.9284048172352574E-13</v>
      </c>
      <c r="Q125" s="46">
        <f t="shared" si="35"/>
        <v>-80</v>
      </c>
      <c r="R125" s="40">
        <f t="shared" si="47"/>
        <v>9.8750442008336012</v>
      </c>
      <c r="S125" s="46">
        <f t="shared" si="48"/>
        <v>202</v>
      </c>
      <c r="T125" s="40">
        <f t="shared" si="36"/>
        <v>9.8750442008336011E+202</v>
      </c>
      <c r="U125" s="35"/>
      <c r="V125" s="38">
        <f t="shared" si="37"/>
        <v>9.8750442008336011E+202</v>
      </c>
      <c r="Z125">
        <f t="shared" si="45"/>
        <v>12.199999999999973</v>
      </c>
      <c r="AA125">
        <f t="shared" si="43"/>
        <v>4.6269946047989875E-2</v>
      </c>
      <c r="AB125">
        <f t="shared" si="46"/>
        <v>0.10736709522406877</v>
      </c>
      <c r="AC125" s="115">
        <f>AC124+1</f>
        <v>40.5</v>
      </c>
      <c r="AD125" s="115">
        <f>AD124</f>
        <v>8.1277508761225536E-16</v>
      </c>
      <c r="AE125" s="115">
        <f>AE124</f>
        <v>0</v>
      </c>
    </row>
    <row r="126" spans="1:31">
      <c r="A126">
        <v>123</v>
      </c>
      <c r="B126">
        <f t="shared" si="28"/>
        <v>1.3849301150023649E-97</v>
      </c>
      <c r="D126" s="43">
        <f t="shared" si="29"/>
        <v>1.3849301150023551E-97</v>
      </c>
      <c r="E126" s="43">
        <f t="shared" si="38"/>
        <v>1.3849301150023701E-97</v>
      </c>
      <c r="F126" s="43">
        <f t="shared" si="30"/>
        <v>1</v>
      </c>
      <c r="G126" s="43">
        <f t="shared" si="39"/>
        <v>1.3849301150023816E-97</v>
      </c>
      <c r="H126" s="43">
        <f t="shared" si="40"/>
        <v>1</v>
      </c>
      <c r="I126" s="76">
        <f t="shared" si="44"/>
        <v>0</v>
      </c>
      <c r="J126" s="57">
        <f t="shared" si="41"/>
        <v>0</v>
      </c>
      <c r="K126" s="58">
        <f t="shared" si="42"/>
        <v>0</v>
      </c>
      <c r="L126" s="58"/>
      <c r="M126" s="40">
        <f t="shared" si="31"/>
        <v>5.5418826087288334E+111</v>
      </c>
      <c r="N126" s="40">
        <f t="shared" si="32"/>
        <v>5.5418826087287956E-12</v>
      </c>
      <c r="O126" s="50">
        <f t="shared" si="33"/>
        <v>123</v>
      </c>
      <c r="P126" s="40">
        <f t="shared" si="34"/>
        <v>4.5626080503744371E-12</v>
      </c>
      <c r="Q126" s="46">
        <f t="shared" si="35"/>
        <v>-82</v>
      </c>
      <c r="R126" s="40">
        <f t="shared" si="47"/>
        <v>1.2146304367025331</v>
      </c>
      <c r="S126" s="46">
        <f t="shared" si="48"/>
        <v>205</v>
      </c>
      <c r="T126" s="40">
        <f t="shared" si="36"/>
        <v>1.2146304367025332E+205</v>
      </c>
      <c r="U126" s="35"/>
      <c r="V126" s="38">
        <f t="shared" si="37"/>
        <v>1.2146304367025332E+205</v>
      </c>
      <c r="Z126">
        <f t="shared" si="45"/>
        <v>12.299999999999972</v>
      </c>
      <c r="AA126">
        <f t="shared" si="43"/>
        <v>4.421661255611764E-2</v>
      </c>
      <c r="AB126">
        <f t="shared" si="46"/>
        <v>0.10176816392770308</v>
      </c>
      <c r="AC126" s="116">
        <f>AC127</f>
        <v>40.5</v>
      </c>
      <c r="AD126" s="116">
        <v>0</v>
      </c>
      <c r="AE126" s="116">
        <v>0</v>
      </c>
    </row>
    <row r="127" spans="1:31">
      <c r="A127">
        <v>124</v>
      </c>
      <c r="B127">
        <f t="shared" si="28"/>
        <v>9.0467209125154484E-99</v>
      </c>
      <c r="D127" s="43">
        <f t="shared" si="29"/>
        <v>9.0467209125153851E-99</v>
      </c>
      <c r="E127" s="43">
        <f t="shared" si="38"/>
        <v>9.0467209125155572E-99</v>
      </c>
      <c r="F127" s="43">
        <f t="shared" si="30"/>
        <v>1</v>
      </c>
      <c r="G127" s="43">
        <f t="shared" si="39"/>
        <v>9.0467209125153623E-99</v>
      </c>
      <c r="H127" s="43">
        <f t="shared" si="40"/>
        <v>1</v>
      </c>
      <c r="I127" s="76">
        <f t="shared" si="44"/>
        <v>0</v>
      </c>
      <c r="J127" s="57">
        <f t="shared" si="41"/>
        <v>0</v>
      </c>
      <c r="K127" s="58">
        <f t="shared" si="42"/>
        <v>0</v>
      </c>
      <c r="L127" s="58"/>
      <c r="M127" s="40">
        <f t="shared" si="31"/>
        <v>4.4889249130703548E+112</v>
      </c>
      <c r="N127" s="40">
        <f t="shared" si="32"/>
        <v>4.4889249130703239E-12</v>
      </c>
      <c r="O127" s="50">
        <f t="shared" si="33"/>
        <v>124</v>
      </c>
      <c r="P127" s="40">
        <f t="shared" si="34"/>
        <v>2.9804133232284628E-12</v>
      </c>
      <c r="Q127" s="46">
        <f t="shared" si="35"/>
        <v>-83</v>
      </c>
      <c r="R127" s="40">
        <f t="shared" si="47"/>
        <v>1.5061417415111409</v>
      </c>
      <c r="S127" s="46">
        <f t="shared" si="48"/>
        <v>207</v>
      </c>
      <c r="T127" s="40">
        <f t="shared" si="36"/>
        <v>1.5061417415111409E+207</v>
      </c>
      <c r="U127" s="35"/>
      <c r="V127" s="38">
        <f t="shared" si="37"/>
        <v>1.5061417415111409E+207</v>
      </c>
      <c r="Z127">
        <f t="shared" si="45"/>
        <v>12.399999999999972</v>
      </c>
      <c r="AA127">
        <f t="shared" si="43"/>
        <v>4.2221418429847446E-2</v>
      </c>
      <c r="AB127">
        <f t="shared" si="46"/>
        <v>9.6400108713435531E-2</v>
      </c>
      <c r="AC127">
        <v>40.5</v>
      </c>
      <c r="AD127">
        <f>_xlfn.POISSON.DIST(AC127+0.5,$AH$1,FALSE)</f>
        <v>1.6057263925998256E-16</v>
      </c>
      <c r="AE127">
        <f>1-_xlfn.POISSON.DIST(AC127-0.5,$AH$1,TRUE)</f>
        <v>0</v>
      </c>
    </row>
    <row r="128" spans="1:31">
      <c r="A128">
        <v>125</v>
      </c>
      <c r="B128">
        <f t="shared" si="28"/>
        <v>5.8622751513100101E-100</v>
      </c>
      <c r="D128" s="43">
        <f t="shared" si="29"/>
        <v>5.8622751513099695E-100</v>
      </c>
      <c r="E128" s="43">
        <f t="shared" si="38"/>
        <v>5.8622751513099542E-100</v>
      </c>
      <c r="F128" s="43">
        <f t="shared" si="30"/>
        <v>1</v>
      </c>
      <c r="G128" s="43">
        <f t="shared" si="39"/>
        <v>5.8622751513102872E-100</v>
      </c>
      <c r="H128" s="43">
        <f t="shared" si="40"/>
        <v>1</v>
      </c>
      <c r="I128" s="76">
        <f t="shared" si="44"/>
        <v>0</v>
      </c>
      <c r="J128" s="57">
        <f t="shared" si="41"/>
        <v>0</v>
      </c>
      <c r="K128" s="58">
        <f t="shared" si="42"/>
        <v>0</v>
      </c>
      <c r="L128" s="58"/>
      <c r="M128" s="40">
        <f t="shared" si="31"/>
        <v>3.6360291795869871E+113</v>
      </c>
      <c r="N128" s="40">
        <f t="shared" si="32"/>
        <v>3.6360291795869622E-12</v>
      </c>
      <c r="O128" s="50">
        <f t="shared" si="33"/>
        <v>125</v>
      </c>
      <c r="P128" s="40">
        <f t="shared" si="34"/>
        <v>1.931307833452044E-12</v>
      </c>
      <c r="Q128" s="46">
        <f t="shared" si="35"/>
        <v>-84</v>
      </c>
      <c r="R128" s="40">
        <f t="shared" si="47"/>
        <v>1.8826771768889259</v>
      </c>
      <c r="S128" s="46">
        <f t="shared" si="48"/>
        <v>209</v>
      </c>
      <c r="T128" s="40">
        <f t="shared" si="36"/>
        <v>1.8826771768889261E+209</v>
      </c>
      <c r="U128" s="35"/>
      <c r="V128" s="38">
        <f t="shared" si="37"/>
        <v>1.8826771768889261E+209</v>
      </c>
      <c r="Z128">
        <f t="shared" si="45"/>
        <v>12.499999999999972</v>
      </c>
      <c r="AA128">
        <f t="shared" si="43"/>
        <v>4.0285028299747221E-2</v>
      </c>
      <c r="AB128">
        <f t="shared" si="46"/>
        <v>9.1257586205208213E-2</v>
      </c>
      <c r="AC128" s="115">
        <f>AC127+1</f>
        <v>41.5</v>
      </c>
      <c r="AD128" s="115">
        <f>AD127</f>
        <v>1.6057263925998256E-16</v>
      </c>
      <c r="AE128" s="115">
        <f>AE127</f>
        <v>0</v>
      </c>
    </row>
    <row r="129" spans="1:31">
      <c r="A129">
        <v>126</v>
      </c>
      <c r="B129">
        <f t="shared" si="28"/>
        <v>3.7686054544135765E-101</v>
      </c>
      <c r="D129" s="43">
        <f t="shared" si="29"/>
        <v>3.7686054544135499E-101</v>
      </c>
      <c r="E129" s="43">
        <f t="shared" si="38"/>
        <v>3.7686054544137561E-101</v>
      </c>
      <c r="F129" s="43">
        <f t="shared" si="30"/>
        <v>1</v>
      </c>
      <c r="G129" s="43">
        <f t="shared" si="39"/>
        <v>3.7686054544134814E-101</v>
      </c>
      <c r="H129" s="43">
        <f t="shared" si="40"/>
        <v>1</v>
      </c>
      <c r="I129" s="76">
        <f t="shared" si="44"/>
        <v>0</v>
      </c>
      <c r="J129" s="57">
        <f t="shared" si="41"/>
        <v>0</v>
      </c>
      <c r="K129" s="58">
        <f t="shared" si="42"/>
        <v>0</v>
      </c>
      <c r="L129" s="58"/>
      <c r="M129" s="40">
        <f t="shared" si="31"/>
        <v>2.9451836354654602E+114</v>
      </c>
      <c r="N129" s="40">
        <f t="shared" si="32"/>
        <v>2.9451836354654393E-12</v>
      </c>
      <c r="O129" s="50">
        <f t="shared" si="33"/>
        <v>126</v>
      </c>
      <c r="P129" s="40">
        <f t="shared" si="34"/>
        <v>1.2415550357905989E-12</v>
      </c>
      <c r="Q129" s="46">
        <f t="shared" si="35"/>
        <v>-85</v>
      </c>
      <c r="R129" s="40">
        <f t="shared" si="47"/>
        <v>2.3721732428800482</v>
      </c>
      <c r="S129" s="46">
        <f t="shared" si="48"/>
        <v>211</v>
      </c>
      <c r="T129" s="40">
        <f t="shared" si="36"/>
        <v>2.3721732428800483E+211</v>
      </c>
      <c r="U129" s="35"/>
      <c r="V129" s="38">
        <f t="shared" si="37"/>
        <v>2.3721732428800483E+211</v>
      </c>
      <c r="Z129">
        <f t="shared" si="45"/>
        <v>12.599999999999971</v>
      </c>
      <c r="AA129">
        <f t="shared" si="43"/>
        <v>3.8407904686093397E-2</v>
      </c>
      <c r="AB129">
        <f t="shared" si="46"/>
        <v>8.6335086761229626E-2</v>
      </c>
      <c r="AC129" s="116">
        <f>AC130</f>
        <v>41.5</v>
      </c>
      <c r="AD129" s="116">
        <v>0</v>
      </c>
      <c r="AE129" s="116">
        <v>0</v>
      </c>
    </row>
    <row r="130" spans="1:31">
      <c r="A130">
        <v>127</v>
      </c>
      <c r="B130">
        <f t="shared" si="28"/>
        <v>2.4035987543897604E-102</v>
      </c>
      <c r="D130" s="43">
        <f t="shared" si="29"/>
        <v>2.4035987543897421E-102</v>
      </c>
      <c r="E130" s="43">
        <f t="shared" si="38"/>
        <v>2.4035987543897005E-102</v>
      </c>
      <c r="F130" s="43">
        <f t="shared" si="30"/>
        <v>1</v>
      </c>
      <c r="G130" s="43">
        <f t="shared" si="39"/>
        <v>2.403598754389756E-102</v>
      </c>
      <c r="H130" s="43">
        <f t="shared" si="40"/>
        <v>1</v>
      </c>
      <c r="I130" s="76">
        <f t="shared" si="44"/>
        <v>0</v>
      </c>
      <c r="J130" s="57">
        <f t="shared" si="41"/>
        <v>0</v>
      </c>
      <c r="K130" s="58">
        <f t="shared" si="42"/>
        <v>0</v>
      </c>
      <c r="L130" s="58"/>
      <c r="M130" s="40">
        <f t="shared" si="31"/>
        <v>2.3855987447270227E+115</v>
      </c>
      <c r="N130" s="40">
        <f t="shared" si="32"/>
        <v>2.385598744727005E-12</v>
      </c>
      <c r="O130" s="50">
        <f t="shared" si="33"/>
        <v>127</v>
      </c>
      <c r="P130" s="40">
        <f t="shared" si="34"/>
        <v>7.9185793621290105E-13</v>
      </c>
      <c r="Q130" s="46">
        <f t="shared" si="35"/>
        <v>-86</v>
      </c>
      <c r="R130" s="40">
        <f t="shared" si="47"/>
        <v>3.0126600184576624</v>
      </c>
      <c r="S130" s="46">
        <f t="shared" si="48"/>
        <v>213</v>
      </c>
      <c r="T130" s="40">
        <f t="shared" si="36"/>
        <v>3.0126600184576624E+213</v>
      </c>
      <c r="U130" s="35"/>
      <c r="V130" s="38">
        <f t="shared" si="37"/>
        <v>3.0126600184576624E+213</v>
      </c>
      <c r="Z130">
        <f t="shared" si="45"/>
        <v>12.699999999999971</v>
      </c>
      <c r="AA130">
        <f t="shared" si="43"/>
        <v>3.6590318708776645E-2</v>
      </c>
      <c r="AB130">
        <f t="shared" si="46"/>
        <v>8.1626959339943905E-2</v>
      </c>
      <c r="AC130">
        <v>41.5</v>
      </c>
      <c r="AD130">
        <f>_xlfn.POISSON.DIST(AC130+0.5,$AH$1,FALSE)</f>
        <v>3.0967580428710889E-17</v>
      </c>
      <c r="AE130">
        <f>1-_xlfn.POISSON.DIST(AC130-0.5,$AH$1,TRUE)</f>
        <v>0</v>
      </c>
    </row>
    <row r="131" spans="1:31">
      <c r="A131">
        <v>128</v>
      </c>
      <c r="B131">
        <f t="shared" ref="B131:B194" si="49">($AH$1^A131*EXP(-$AH$1))/FACT(A131)</f>
        <v>1.5210273367622702E-103</v>
      </c>
      <c r="D131" s="43">
        <f t="shared" ref="D131:D194" si="50">P131*AH$7*10^(Q131+AH$8)</f>
        <v>1.5210273367622583E-103</v>
      </c>
      <c r="E131" s="43">
        <f t="shared" si="38"/>
        <v>1.5210273367622675E-103</v>
      </c>
      <c r="F131" s="43">
        <f t="shared" ref="F131:F194" si="51">_xlfn.POISSON.DIST($A131,$AH$1,TRUE)</f>
        <v>1</v>
      </c>
      <c r="G131" s="43">
        <f t="shared" si="39"/>
        <v>1.5210273367622655E-103</v>
      </c>
      <c r="H131" s="43">
        <f t="shared" si="40"/>
        <v>1</v>
      </c>
      <c r="I131" s="76">
        <f t="shared" si="44"/>
        <v>0</v>
      </c>
      <c r="J131" s="57">
        <f t="shared" si="41"/>
        <v>0</v>
      </c>
      <c r="K131" s="58">
        <f t="shared" si="42"/>
        <v>0</v>
      </c>
      <c r="L131" s="58"/>
      <c r="M131" s="40">
        <f t="shared" ref="M131:M194" si="52">AH$1^A131</f>
        <v>1.9323349832288883E+116</v>
      </c>
      <c r="N131" s="40">
        <f t="shared" ref="N131:N194" si="53">AH$12^A131</f>
        <v>1.9323349832288741E-12</v>
      </c>
      <c r="O131" s="50">
        <f t="shared" ref="O131:O194" si="54">AH$10*A131</f>
        <v>128</v>
      </c>
      <c r="P131" s="40">
        <f t="shared" ref="P131:P194" si="55">N131/R131</f>
        <v>5.0109760025972642E-13</v>
      </c>
      <c r="Q131" s="46">
        <f t="shared" ref="Q131:Q194" si="56">O131-S131</f>
        <v>-87</v>
      </c>
      <c r="R131" s="40">
        <f t="shared" si="47"/>
        <v>3.8562048236258084</v>
      </c>
      <c r="S131" s="46">
        <f t="shared" si="48"/>
        <v>215</v>
      </c>
      <c r="T131" s="40">
        <f t="shared" ref="T131:T154" si="57">R131*10^S131</f>
        <v>3.8562048236258079E+215</v>
      </c>
      <c r="U131" s="35"/>
      <c r="V131" s="38">
        <f t="shared" ref="V131:V194" si="58">FACT(A131)</f>
        <v>3.8562048236258079E+215</v>
      </c>
      <c r="Z131">
        <f t="shared" si="45"/>
        <v>12.799999999999971</v>
      </c>
      <c r="AA131">
        <f t="shared" si="43"/>
        <v>3.4832360967288999E-2</v>
      </c>
      <c r="AB131">
        <f t="shared" si="46"/>
        <v>7.712743543185982E-2</v>
      </c>
      <c r="AC131" s="115">
        <f>AC130+1</f>
        <v>42.5</v>
      </c>
      <c r="AD131" s="115">
        <f>AD130</f>
        <v>3.0967580428710889E-17</v>
      </c>
      <c r="AE131" s="115">
        <f>AE130</f>
        <v>0</v>
      </c>
    </row>
    <row r="132" spans="1:31">
      <c r="A132">
        <v>129</v>
      </c>
      <c r="B132">
        <f t="shared" si="49"/>
        <v>9.5506367657165887E-105</v>
      </c>
      <c r="D132" s="43">
        <f t="shared" si="50"/>
        <v>9.5506367657165174E-105</v>
      </c>
      <c r="E132" s="43">
        <f t="shared" ref="E132:E195" si="59">_xlfn.POISSON.DIST($A132,$AH$1,FALSE)</f>
        <v>9.5506367657165499E-105</v>
      </c>
      <c r="F132" s="43">
        <f t="shared" si="51"/>
        <v>1</v>
      </c>
      <c r="G132" s="43">
        <f t="shared" ref="G132:G195" si="60">_xlfn.GAMMA.DIST($AH$1,A132+1,1,FALSE)</f>
        <v>9.5506367657162726E-105</v>
      </c>
      <c r="H132" s="43">
        <f t="shared" ref="H132:H195" si="61">1-_xlfn.GAMMA.DIST($AH$1,$A132+1,1,TRUE)</f>
        <v>1</v>
      </c>
      <c r="I132" s="76">
        <f t="shared" si="44"/>
        <v>0</v>
      </c>
      <c r="J132" s="57">
        <f t="shared" ref="J132:J195" si="62">IF(A132&lt;AH$2,1,0)</f>
        <v>0</v>
      </c>
      <c r="K132" s="58">
        <f t="shared" ref="K132:K195" si="63">D132*J132</f>
        <v>0</v>
      </c>
      <c r="L132" s="58"/>
      <c r="M132" s="40">
        <f t="shared" si="52"/>
        <v>1.5651913364153994E+117</v>
      </c>
      <c r="N132" s="40">
        <f t="shared" si="53"/>
        <v>1.565191336415388E-12</v>
      </c>
      <c r="O132" s="50">
        <f t="shared" si="54"/>
        <v>129</v>
      </c>
      <c r="P132" s="40">
        <f t="shared" si="55"/>
        <v>3.1464267923285176E-13</v>
      </c>
      <c r="Q132" s="46">
        <f t="shared" si="56"/>
        <v>-88</v>
      </c>
      <c r="R132" s="40">
        <f t="shared" si="47"/>
        <v>4.9745042224772877</v>
      </c>
      <c r="S132" s="46">
        <f t="shared" si="48"/>
        <v>217</v>
      </c>
      <c r="T132" s="40">
        <f t="shared" si="57"/>
        <v>4.9745042224772875E+217</v>
      </c>
      <c r="U132" s="35"/>
      <c r="V132" s="38">
        <f t="shared" si="58"/>
        <v>4.9745042224772875E+217</v>
      </c>
      <c r="Z132">
        <f t="shared" si="45"/>
        <v>12.89999999999997</v>
      </c>
      <c r="AA132">
        <f t="shared" ref="AA132:AA195" si="64">_xlfn.GAMMA.DIST($AH$1,$Z132+1,1,FALSE)</f>
        <v>3.3133952520219653E-2</v>
      </c>
      <c r="AB132">
        <f t="shared" si="46"/>
        <v>7.2830652004707438E-2</v>
      </c>
      <c r="AC132" s="116">
        <f>AC133</f>
        <v>42.5</v>
      </c>
      <c r="AD132" s="116">
        <v>0</v>
      </c>
      <c r="AE132" s="116">
        <v>0</v>
      </c>
    </row>
    <row r="133" spans="1:31">
      <c r="A133">
        <v>130</v>
      </c>
      <c r="B133">
        <f t="shared" si="49"/>
        <v>5.95078136940803E-106</v>
      </c>
      <c r="D133" s="43">
        <f t="shared" si="50"/>
        <v>5.9507813694079836E-106</v>
      </c>
      <c r="E133" s="43">
        <f t="shared" si="59"/>
        <v>5.9507813694078316E-106</v>
      </c>
      <c r="F133" s="43">
        <f t="shared" si="51"/>
        <v>1</v>
      </c>
      <c r="G133" s="43">
        <f t="shared" si="60"/>
        <v>5.9507813694080571E-106</v>
      </c>
      <c r="H133" s="43">
        <f t="shared" si="61"/>
        <v>1</v>
      </c>
      <c r="I133" s="76">
        <f t="shared" ref="I133:I196" si="65">1-F132</f>
        <v>0</v>
      </c>
      <c r="J133" s="57">
        <f t="shared" si="62"/>
        <v>0</v>
      </c>
      <c r="K133" s="58">
        <f t="shared" si="63"/>
        <v>0</v>
      </c>
      <c r="L133" s="58"/>
      <c r="M133" s="40">
        <f t="shared" si="52"/>
        <v>1.2678049824964737E+118</v>
      </c>
      <c r="N133" s="40">
        <f t="shared" si="53"/>
        <v>1.267804982496464E-12</v>
      </c>
      <c r="O133" s="50">
        <f t="shared" si="54"/>
        <v>130</v>
      </c>
      <c r="P133" s="40">
        <f t="shared" si="55"/>
        <v>1.9604659244508458E-13</v>
      </c>
      <c r="Q133" s="46">
        <f t="shared" si="56"/>
        <v>-89</v>
      </c>
      <c r="R133" s="40">
        <f t="shared" si="47"/>
        <v>6.4668554892204728</v>
      </c>
      <c r="S133" s="46">
        <f t="shared" si="48"/>
        <v>219</v>
      </c>
      <c r="T133" s="40">
        <f t="shared" si="57"/>
        <v>6.4668554892204729E+219</v>
      </c>
      <c r="U133" s="35"/>
      <c r="V133" s="38">
        <f t="shared" si="58"/>
        <v>6.4668554892204729E+219</v>
      </c>
      <c r="Z133">
        <f t="shared" ref="Z133:Z196" si="66">Z132+0.1</f>
        <v>12.99999999999997</v>
      </c>
      <c r="AA133">
        <f t="shared" si="64"/>
        <v>3.1494855898230999E-2</v>
      </c>
      <c r="AB133">
        <f t="shared" ref="AB133:AB196" si="67">_xlfn.GAMMA.DIST($AH$1,$Z133,1,TRUE)</f>
        <v>6.8730673418394145E-2</v>
      </c>
      <c r="AC133">
        <v>42.5</v>
      </c>
      <c r="AD133">
        <f>_xlfn.POISSON.DIST(AC133+0.5,$AH$1,FALSE)</f>
        <v>5.8334279412222393E-18</v>
      </c>
      <c r="AE133">
        <f>1-_xlfn.POISSON.DIST(AC133-0.5,$AH$1,TRUE)</f>
        <v>0</v>
      </c>
    </row>
    <row r="134" spans="1:31">
      <c r="A134">
        <v>131</v>
      </c>
      <c r="B134">
        <f t="shared" si="49"/>
        <v>3.6794907703973337E-107</v>
      </c>
      <c r="D134" s="43">
        <f t="shared" si="50"/>
        <v>3.6794907703973059E-107</v>
      </c>
      <c r="E134" s="43">
        <f t="shared" si="59"/>
        <v>3.6794907703973488E-107</v>
      </c>
      <c r="F134" s="43">
        <f t="shared" si="51"/>
        <v>1</v>
      </c>
      <c r="G134" s="43">
        <f t="shared" si="60"/>
        <v>3.6794907703973615E-107</v>
      </c>
      <c r="H134" s="43">
        <f t="shared" si="61"/>
        <v>1</v>
      </c>
      <c r="I134" s="76">
        <f t="shared" si="65"/>
        <v>0</v>
      </c>
      <c r="J134" s="57">
        <f t="shared" si="62"/>
        <v>0</v>
      </c>
      <c r="K134" s="58">
        <f t="shared" si="63"/>
        <v>0</v>
      </c>
      <c r="L134" s="58"/>
      <c r="M134" s="40">
        <f t="shared" si="52"/>
        <v>1.0269220358221435E+119</v>
      </c>
      <c r="N134" s="40">
        <f t="shared" si="53"/>
        <v>1.0269220358221358E-12</v>
      </c>
      <c r="O134" s="50">
        <f t="shared" si="54"/>
        <v>131</v>
      </c>
      <c r="P134" s="40">
        <f t="shared" si="55"/>
        <v>1.2121964876375468E-13</v>
      </c>
      <c r="Q134" s="46">
        <f t="shared" si="56"/>
        <v>-90</v>
      </c>
      <c r="R134" s="40">
        <f t="shared" si="47"/>
        <v>8.4715806908788114</v>
      </c>
      <c r="S134" s="46">
        <f t="shared" si="48"/>
        <v>221</v>
      </c>
      <c r="T134" s="40">
        <f t="shared" si="57"/>
        <v>8.471580690878811E+221</v>
      </c>
      <c r="U134" s="35"/>
      <c r="V134" s="38">
        <f t="shared" si="58"/>
        <v>8.4715806908788126E+221</v>
      </c>
      <c r="Z134">
        <f t="shared" si="66"/>
        <v>13.099999999999969</v>
      </c>
      <c r="AA134">
        <f t="shared" si="64"/>
        <v>2.9914686089149885E-2</v>
      </c>
      <c r="AB134">
        <f t="shared" si="67"/>
        <v>6.4821512274847823E-2</v>
      </c>
      <c r="AC134" s="115">
        <f>AC133+1</f>
        <v>43.5</v>
      </c>
      <c r="AD134" s="115">
        <f>AD133</f>
        <v>5.8334279412222393E-18</v>
      </c>
      <c r="AE134" s="115">
        <f>AE133</f>
        <v>0</v>
      </c>
    </row>
    <row r="135" spans="1:31">
      <c r="A135">
        <v>132</v>
      </c>
      <c r="B135">
        <f t="shared" si="49"/>
        <v>2.2578693363801814E-108</v>
      </c>
      <c r="D135" s="43">
        <f t="shared" si="50"/>
        <v>2.2578693363801636E-108</v>
      </c>
      <c r="E135" s="43">
        <f t="shared" si="59"/>
        <v>2.2578693363801988E-108</v>
      </c>
      <c r="F135" s="43">
        <f t="shared" si="51"/>
        <v>1</v>
      </c>
      <c r="G135" s="43">
        <f t="shared" si="60"/>
        <v>2.2578693363802797E-108</v>
      </c>
      <c r="H135" s="43">
        <f t="shared" si="61"/>
        <v>1</v>
      </c>
      <c r="I135" s="76">
        <f t="shared" si="65"/>
        <v>0</v>
      </c>
      <c r="J135" s="57">
        <f t="shared" si="62"/>
        <v>0</v>
      </c>
      <c r="K135" s="58">
        <f t="shared" si="63"/>
        <v>0</v>
      </c>
      <c r="L135" s="58"/>
      <c r="M135" s="40">
        <f t="shared" si="52"/>
        <v>8.3180684901593635E+119</v>
      </c>
      <c r="N135" s="40">
        <f t="shared" si="53"/>
        <v>8.3180684901592999E-13</v>
      </c>
      <c r="O135" s="50">
        <f t="shared" si="54"/>
        <v>132</v>
      </c>
      <c r="P135" s="40">
        <f t="shared" si="55"/>
        <v>7.4384784468667609E-13</v>
      </c>
      <c r="Q135" s="46">
        <f t="shared" si="56"/>
        <v>-92</v>
      </c>
      <c r="R135" s="40">
        <f t="shared" si="47"/>
        <v>1.1182486511960037</v>
      </c>
      <c r="S135" s="46">
        <f t="shared" si="48"/>
        <v>224</v>
      </c>
      <c r="T135" s="40">
        <f t="shared" si="57"/>
        <v>1.1182486511960037E+224</v>
      </c>
      <c r="U135" s="35"/>
      <c r="V135" s="38">
        <f t="shared" si="58"/>
        <v>1.1182486511960037E+224</v>
      </c>
      <c r="Z135">
        <f t="shared" si="66"/>
        <v>13.199999999999969</v>
      </c>
      <c r="AA135">
        <f t="shared" si="64"/>
        <v>2.8392921438539373E-2</v>
      </c>
      <c r="AB135">
        <f t="shared" si="67"/>
        <v>6.1097149176078988E-2</v>
      </c>
      <c r="AC135" s="116">
        <f>AC136</f>
        <v>43.5</v>
      </c>
      <c r="AD135" s="116">
        <v>0</v>
      </c>
      <c r="AE135" s="116">
        <v>0</v>
      </c>
    </row>
    <row r="136" spans="1:31">
      <c r="A136">
        <v>133</v>
      </c>
      <c r="B136">
        <f t="shared" si="49"/>
        <v>1.3750933552390579E-109</v>
      </c>
      <c r="D136" s="43">
        <f t="shared" si="50"/>
        <v>1.3750933552390473E-109</v>
      </c>
      <c r="E136" s="43">
        <f t="shared" si="59"/>
        <v>1.3750933552391177E-109</v>
      </c>
      <c r="F136" s="43">
        <f t="shared" si="51"/>
        <v>1</v>
      </c>
      <c r="G136" s="43">
        <f t="shared" si="60"/>
        <v>1.3750933552390539E-109</v>
      </c>
      <c r="H136" s="43">
        <f t="shared" si="61"/>
        <v>1</v>
      </c>
      <c r="I136" s="76">
        <f t="shared" si="65"/>
        <v>0</v>
      </c>
      <c r="J136" s="57">
        <f t="shared" si="62"/>
        <v>0</v>
      </c>
      <c r="K136" s="58">
        <f t="shared" si="63"/>
        <v>0</v>
      </c>
      <c r="L136" s="58"/>
      <c r="M136" s="40">
        <f t="shared" si="52"/>
        <v>6.7376354770290829E+120</v>
      </c>
      <c r="N136" s="40">
        <f t="shared" si="53"/>
        <v>6.7376354770290326E-13</v>
      </c>
      <c r="O136" s="50">
        <f t="shared" si="54"/>
        <v>133</v>
      </c>
      <c r="P136" s="40">
        <f t="shared" si="55"/>
        <v>4.5302011593699829E-13</v>
      </c>
      <c r="Q136" s="46">
        <f t="shared" si="56"/>
        <v>-93</v>
      </c>
      <c r="R136" s="40">
        <f t="shared" si="47"/>
        <v>1.4872707060906847</v>
      </c>
      <c r="S136" s="46">
        <f t="shared" si="48"/>
        <v>226</v>
      </c>
      <c r="T136" s="40">
        <f t="shared" si="57"/>
        <v>1.4872707060906847E+226</v>
      </c>
      <c r="U136" s="35"/>
      <c r="V136" s="38">
        <f t="shared" si="58"/>
        <v>1.4872707060906847E+226</v>
      </c>
      <c r="Z136">
        <f t="shared" si="66"/>
        <v>13.299999999999969</v>
      </c>
      <c r="AA136">
        <f t="shared" si="64"/>
        <v>2.6928914413876241E-2</v>
      </c>
      <c r="AB136">
        <f t="shared" si="67"/>
        <v>5.755155137158572E-2</v>
      </c>
      <c r="AC136">
        <v>43.5</v>
      </c>
      <c r="AD136">
        <f>_xlfn.POISSON.DIST(AC136+0.5,$AH$1,FALSE)</f>
        <v>1.0738810528159251E-18</v>
      </c>
      <c r="AE136">
        <f>1-_xlfn.POISSON.DIST(AC136-0.5,$AH$1,TRUE)</f>
        <v>0</v>
      </c>
    </row>
    <row r="137" spans="1:31">
      <c r="A137">
        <v>134</v>
      </c>
      <c r="B137">
        <f t="shared" si="49"/>
        <v>8.3121314756987724E-111</v>
      </c>
      <c r="D137" s="43">
        <f t="shared" si="50"/>
        <v>8.3121314756987059E-111</v>
      </c>
      <c r="E137" s="43">
        <f t="shared" si="59"/>
        <v>8.3121314756987576E-111</v>
      </c>
      <c r="F137" s="43">
        <f t="shared" si="51"/>
        <v>1</v>
      </c>
      <c r="G137" s="43">
        <f t="shared" si="60"/>
        <v>8.3121314756989984E-111</v>
      </c>
      <c r="H137" s="43">
        <f t="shared" si="61"/>
        <v>1</v>
      </c>
      <c r="I137" s="76">
        <f t="shared" si="65"/>
        <v>0</v>
      </c>
      <c r="J137" s="57">
        <f t="shared" si="62"/>
        <v>0</v>
      </c>
      <c r="K137" s="58">
        <f t="shared" si="63"/>
        <v>0</v>
      </c>
      <c r="L137" s="58"/>
      <c r="M137" s="40">
        <f t="shared" si="52"/>
        <v>5.4574847363935579E+121</v>
      </c>
      <c r="N137" s="40">
        <f t="shared" si="53"/>
        <v>5.4574847363935161E-13</v>
      </c>
      <c r="O137" s="50">
        <f t="shared" si="54"/>
        <v>134</v>
      </c>
      <c r="P137" s="40">
        <f t="shared" si="55"/>
        <v>2.7384051784251347E-13</v>
      </c>
      <c r="Q137" s="46">
        <f t="shared" si="56"/>
        <v>-94</v>
      </c>
      <c r="R137" s="40">
        <f t="shared" si="47"/>
        <v>1.9929427461615203</v>
      </c>
      <c r="S137" s="46">
        <f t="shared" si="48"/>
        <v>228</v>
      </c>
      <c r="T137" s="40">
        <f t="shared" si="57"/>
        <v>1.9929427461615201E+228</v>
      </c>
      <c r="U137" s="35"/>
      <c r="V137" s="38">
        <f t="shared" si="58"/>
        <v>1.9929427461615201E+228</v>
      </c>
      <c r="Z137">
        <f t="shared" si="66"/>
        <v>13.399999999999968</v>
      </c>
      <c r="AA137">
        <f t="shared" si="64"/>
        <v>2.5521902185206367E-2</v>
      </c>
      <c r="AB137">
        <f t="shared" si="67"/>
        <v>5.4178690283588259E-2</v>
      </c>
      <c r="AC137" s="115">
        <f>AC136+1</f>
        <v>44.5</v>
      </c>
      <c r="AD137" s="115">
        <f>AD136</f>
        <v>1.0738810528159251E-18</v>
      </c>
      <c r="AE137" s="115">
        <f>AE136</f>
        <v>0</v>
      </c>
    </row>
    <row r="138" spans="1:31">
      <c r="A138">
        <v>135</v>
      </c>
      <c r="B138">
        <f t="shared" si="49"/>
        <v>4.9872788854192677E-112</v>
      </c>
      <c r="D138" s="43">
        <f t="shared" si="50"/>
        <v>4.9872788854192298E-112</v>
      </c>
      <c r="E138" s="43">
        <f t="shared" si="59"/>
        <v>4.9872788854193988E-112</v>
      </c>
      <c r="F138" s="43">
        <f t="shared" si="51"/>
        <v>1</v>
      </c>
      <c r="G138" s="43">
        <f t="shared" si="60"/>
        <v>4.9872788854191393E-112</v>
      </c>
      <c r="H138" s="43">
        <f t="shared" si="61"/>
        <v>1</v>
      </c>
      <c r="I138" s="76">
        <f t="shared" si="65"/>
        <v>0</v>
      </c>
      <c r="J138" s="57">
        <f t="shared" si="62"/>
        <v>0</v>
      </c>
      <c r="K138" s="58">
        <f t="shared" si="63"/>
        <v>0</v>
      </c>
      <c r="L138" s="58"/>
      <c r="M138" s="40">
        <f t="shared" si="52"/>
        <v>4.4205626364787812E+122</v>
      </c>
      <c r="N138" s="40">
        <f t="shared" si="53"/>
        <v>4.4205626364787471E-13</v>
      </c>
      <c r="O138" s="50">
        <f t="shared" si="54"/>
        <v>135</v>
      </c>
      <c r="P138" s="40">
        <f t="shared" si="55"/>
        <v>1.6430431070550828E-13</v>
      </c>
      <c r="Q138" s="46">
        <f t="shared" si="56"/>
        <v>-95</v>
      </c>
      <c r="R138" s="40">
        <f t="shared" si="47"/>
        <v>2.6904727073180488</v>
      </c>
      <c r="S138" s="46">
        <f t="shared" si="48"/>
        <v>230</v>
      </c>
      <c r="T138" s="40">
        <f t="shared" si="57"/>
        <v>2.6904727073180491E+230</v>
      </c>
      <c r="U138" s="35"/>
      <c r="V138" s="38">
        <f t="shared" si="58"/>
        <v>2.6904727073180491E+230</v>
      </c>
      <c r="Z138">
        <f t="shared" si="66"/>
        <v>13.499999999999968</v>
      </c>
      <c r="AA138">
        <f t="shared" si="64"/>
        <v>2.4171016979848414E-2</v>
      </c>
      <c r="AB138">
        <f t="shared" si="67"/>
        <v>5.0972557905461222E-2</v>
      </c>
      <c r="AC138" s="116">
        <f>AC139</f>
        <v>44.5</v>
      </c>
      <c r="AD138" s="116">
        <v>0</v>
      </c>
      <c r="AE138" s="116">
        <v>0</v>
      </c>
    </row>
    <row r="139" spans="1:31">
      <c r="A139">
        <v>136</v>
      </c>
      <c r="B139">
        <f t="shared" si="49"/>
        <v>2.9703646302864756E-113</v>
      </c>
      <c r="D139" s="43">
        <f t="shared" si="50"/>
        <v>2.9703646302864519E-113</v>
      </c>
      <c r="E139" s="43">
        <f t="shared" si="59"/>
        <v>2.9703646302863994E-113</v>
      </c>
      <c r="F139" s="43">
        <f t="shared" si="51"/>
        <v>1</v>
      </c>
      <c r="G139" s="43">
        <f t="shared" si="60"/>
        <v>2.9703646302863417E-113</v>
      </c>
      <c r="H139" s="43">
        <f t="shared" si="61"/>
        <v>1</v>
      </c>
      <c r="I139" s="76">
        <f t="shared" si="65"/>
        <v>0</v>
      </c>
      <c r="J139" s="57">
        <f t="shared" si="62"/>
        <v>0</v>
      </c>
      <c r="K139" s="58">
        <f t="shared" si="63"/>
        <v>0</v>
      </c>
      <c r="L139" s="58"/>
      <c r="M139" s="40">
        <f t="shared" si="52"/>
        <v>3.5806557355478135E+123</v>
      </c>
      <c r="N139" s="40">
        <f t="shared" si="53"/>
        <v>3.5806557355477853E-13</v>
      </c>
      <c r="O139" s="50">
        <f t="shared" si="54"/>
        <v>136</v>
      </c>
      <c r="P139" s="40">
        <f t="shared" si="55"/>
        <v>9.785771446431003E-14</v>
      </c>
      <c r="Q139" s="46">
        <f t="shared" si="56"/>
        <v>-96</v>
      </c>
      <c r="R139" s="40">
        <f t="shared" ref="R139:R152" si="68">V139/10^S139</f>
        <v>3.6590428819525482</v>
      </c>
      <c r="S139" s="46">
        <f t="shared" ref="S139:S153" si="69">ROUNDDOWN(LOG(V139),0)</f>
        <v>232</v>
      </c>
      <c r="T139" s="40">
        <f t="shared" si="57"/>
        <v>3.6590428819525483E+232</v>
      </c>
      <c r="U139" s="35"/>
      <c r="V139" s="38">
        <f t="shared" si="58"/>
        <v>3.6590428819525483E+232</v>
      </c>
      <c r="Z139">
        <f t="shared" si="66"/>
        <v>13.599999999999968</v>
      </c>
      <c r="AA139">
        <f t="shared" si="64"/>
        <v>2.2875296173335152E-2</v>
      </c>
      <c r="AB139">
        <f t="shared" si="67"/>
        <v>4.7927182075136208E-2</v>
      </c>
      <c r="AC139">
        <v>44.5</v>
      </c>
      <c r="AD139">
        <f>_xlfn.POISSON.DIST(AC139+0.5,$AH$1,FALSE)</f>
        <v>1.9329858950686686E-19</v>
      </c>
      <c r="AE139">
        <f>1-_xlfn.POISSON.DIST(AC139-0.5,$AH$1,TRUE)</f>
        <v>0</v>
      </c>
    </row>
    <row r="140" spans="1:31">
      <c r="A140">
        <v>137</v>
      </c>
      <c r="B140">
        <f t="shared" si="49"/>
        <v>1.7562009857898143E-114</v>
      </c>
      <c r="D140" s="43">
        <f t="shared" si="50"/>
        <v>1.7562009857898006E-114</v>
      </c>
      <c r="E140" s="43">
        <f t="shared" si="59"/>
        <v>1.7562009857897346E-114</v>
      </c>
      <c r="F140" s="43">
        <f t="shared" si="51"/>
        <v>1</v>
      </c>
      <c r="G140" s="43">
        <f t="shared" si="60"/>
        <v>1.7562009857898515E-114</v>
      </c>
      <c r="H140" s="43">
        <f t="shared" si="61"/>
        <v>1</v>
      </c>
      <c r="I140" s="76">
        <f t="shared" si="65"/>
        <v>0</v>
      </c>
      <c r="J140" s="57">
        <f t="shared" si="62"/>
        <v>0</v>
      </c>
      <c r="K140" s="58">
        <f t="shared" si="63"/>
        <v>0</v>
      </c>
      <c r="L140" s="58"/>
      <c r="M140" s="40">
        <f t="shared" si="52"/>
        <v>2.9003311457937283E+124</v>
      </c>
      <c r="N140" s="40">
        <f t="shared" si="53"/>
        <v>2.9003311457937056E-13</v>
      </c>
      <c r="O140" s="50">
        <f t="shared" si="54"/>
        <v>137</v>
      </c>
      <c r="P140" s="40">
        <f t="shared" si="55"/>
        <v>5.785748081466508E-14</v>
      </c>
      <c r="Q140" s="46">
        <f t="shared" si="56"/>
        <v>-97</v>
      </c>
      <c r="R140" s="40">
        <f t="shared" si="68"/>
        <v>5.012888748274988</v>
      </c>
      <c r="S140" s="46">
        <f t="shared" si="69"/>
        <v>234</v>
      </c>
      <c r="T140" s="40">
        <f t="shared" si="57"/>
        <v>5.0128887482749877E+234</v>
      </c>
      <c r="U140" s="35"/>
      <c r="V140" s="38">
        <f t="shared" si="58"/>
        <v>5.0128887482749884E+234</v>
      </c>
      <c r="Z140">
        <f t="shared" si="66"/>
        <v>13.699999999999967</v>
      </c>
      <c r="AA140">
        <f t="shared" si="64"/>
        <v>2.163369208329138E-2</v>
      </c>
      <c r="AB140">
        <f t="shared" si="67"/>
        <v>4.5036640631167413E-2</v>
      </c>
      <c r="AC140" s="115">
        <f>AC139+1</f>
        <v>45.5</v>
      </c>
      <c r="AD140" s="115">
        <f>AD139</f>
        <v>1.9329858950686686E-19</v>
      </c>
      <c r="AE140" s="115">
        <f>AE139</f>
        <v>0</v>
      </c>
    </row>
    <row r="141" spans="1:31">
      <c r="A141">
        <v>138</v>
      </c>
      <c r="B141">
        <f t="shared" si="49"/>
        <v>1.030813622094022E-115</v>
      </c>
      <c r="D141" s="43">
        <f t="shared" si="50"/>
        <v>1.0308136220940134E-115</v>
      </c>
      <c r="E141" s="43">
        <f t="shared" si="59"/>
        <v>1.0308136220940432E-115</v>
      </c>
      <c r="F141" s="43">
        <f t="shared" si="51"/>
        <v>1</v>
      </c>
      <c r="G141" s="43">
        <f t="shared" si="60"/>
        <v>1.0308136220939898E-115</v>
      </c>
      <c r="H141" s="43">
        <f t="shared" si="61"/>
        <v>1</v>
      </c>
      <c r="I141" s="76">
        <f t="shared" si="65"/>
        <v>0</v>
      </c>
      <c r="J141" s="57">
        <f t="shared" si="62"/>
        <v>0</v>
      </c>
      <c r="K141" s="58">
        <f t="shared" si="63"/>
        <v>0</v>
      </c>
      <c r="L141" s="58"/>
      <c r="M141" s="40">
        <f t="shared" si="52"/>
        <v>2.3492682280929204E+125</v>
      </c>
      <c r="N141" s="40">
        <f t="shared" si="53"/>
        <v>2.3492682280929012E-13</v>
      </c>
      <c r="O141" s="50">
        <f t="shared" si="54"/>
        <v>138</v>
      </c>
      <c r="P141" s="40">
        <f t="shared" si="55"/>
        <v>3.395982569556429E-14</v>
      </c>
      <c r="Q141" s="46">
        <f t="shared" si="56"/>
        <v>-98</v>
      </c>
      <c r="R141" s="40">
        <f t="shared" si="68"/>
        <v>6.9177864726194818</v>
      </c>
      <c r="S141" s="46">
        <f t="shared" si="69"/>
        <v>236</v>
      </c>
      <c r="T141" s="40">
        <f t="shared" si="57"/>
        <v>6.9177864726194823E+236</v>
      </c>
      <c r="U141" s="35"/>
      <c r="V141" s="38">
        <f t="shared" si="58"/>
        <v>6.9177864726194823E+236</v>
      </c>
      <c r="Z141">
        <f t="shared" si="66"/>
        <v>13.799999999999967</v>
      </c>
      <c r="AA141">
        <f t="shared" si="64"/>
        <v>2.0445081437321901E-2</v>
      </c>
      <c r="AB141">
        <f t="shared" si="67"/>
        <v>4.229507446457087E-2</v>
      </c>
      <c r="AC141" s="116">
        <f>AC142</f>
        <v>45.5</v>
      </c>
      <c r="AD141" s="116">
        <v>0</v>
      </c>
      <c r="AE141" s="116">
        <v>0</v>
      </c>
    </row>
    <row r="142" spans="1:31">
      <c r="A142">
        <v>139</v>
      </c>
      <c r="B142">
        <f t="shared" si="49"/>
        <v>6.0068995244327827E-117</v>
      </c>
      <c r="D142" s="43">
        <f t="shared" si="50"/>
        <v>6.0068995244327348E-117</v>
      </c>
      <c r="E142" s="43">
        <f t="shared" si="59"/>
        <v>6.0068995244326023E-117</v>
      </c>
      <c r="F142" s="43">
        <f t="shared" si="51"/>
        <v>1</v>
      </c>
      <c r="G142" s="43">
        <f t="shared" si="60"/>
        <v>6.0068995244322219E-117</v>
      </c>
      <c r="H142" s="43">
        <f t="shared" si="61"/>
        <v>1</v>
      </c>
      <c r="I142" s="76">
        <f t="shared" si="65"/>
        <v>0</v>
      </c>
      <c r="J142" s="57">
        <f t="shared" si="62"/>
        <v>0</v>
      </c>
      <c r="K142" s="58">
        <f t="shared" si="63"/>
        <v>0</v>
      </c>
      <c r="L142" s="58"/>
      <c r="M142" s="40">
        <f t="shared" si="52"/>
        <v>1.9029072647552651E+126</v>
      </c>
      <c r="N142" s="40">
        <f t="shared" si="53"/>
        <v>1.90290726475525E-13</v>
      </c>
      <c r="O142" s="50">
        <f t="shared" si="54"/>
        <v>139</v>
      </c>
      <c r="P142" s="40">
        <f t="shared" si="55"/>
        <v>1.9789538714681331E-14</v>
      </c>
      <c r="Q142" s="46">
        <f t="shared" si="56"/>
        <v>-99</v>
      </c>
      <c r="R142" s="40">
        <f t="shared" si="68"/>
        <v>9.6157231969410883</v>
      </c>
      <c r="S142" s="46">
        <f t="shared" si="69"/>
        <v>238</v>
      </c>
      <c r="T142" s="40">
        <f t="shared" si="57"/>
        <v>9.6157231969410894E+238</v>
      </c>
      <c r="U142" s="35"/>
      <c r="V142" s="38">
        <f t="shared" si="58"/>
        <v>9.6157231969410894E+238</v>
      </c>
      <c r="Z142">
        <f t="shared" si="66"/>
        <v>13.899999999999967</v>
      </c>
      <c r="AA142">
        <f t="shared" si="64"/>
        <v>1.9308274490199985E-2</v>
      </c>
      <c r="AB142">
        <f t="shared" si="67"/>
        <v>3.9696699484488007E-2</v>
      </c>
      <c r="AC142">
        <v>45.5</v>
      </c>
      <c r="AD142">
        <f>_xlfn.POISSON.DIST(AC142+0.5,$AH$1,FALSE)</f>
        <v>3.4037360326208808E-20</v>
      </c>
      <c r="AE142">
        <f>1-_xlfn.POISSON.DIST(AC142-0.5,$AH$1,TRUE)</f>
        <v>0</v>
      </c>
    </row>
    <row r="143" spans="1:31">
      <c r="A143">
        <v>140</v>
      </c>
      <c r="B143">
        <f t="shared" si="49"/>
        <v>3.4754204391361112E-118</v>
      </c>
      <c r="D143" s="43">
        <f t="shared" si="50"/>
        <v>3.475420439136083E-118</v>
      </c>
      <c r="E143" s="43">
        <f t="shared" si="59"/>
        <v>3.475420439135785E-118</v>
      </c>
      <c r="F143" s="43">
        <f t="shared" si="51"/>
        <v>1</v>
      </c>
      <c r="G143" s="43">
        <f t="shared" si="60"/>
        <v>3.4754204391359774E-118</v>
      </c>
      <c r="H143" s="43">
        <f t="shared" si="61"/>
        <v>1</v>
      </c>
      <c r="I143" s="76">
        <f t="shared" si="65"/>
        <v>0</v>
      </c>
      <c r="J143" s="57">
        <f t="shared" si="62"/>
        <v>0</v>
      </c>
      <c r="K143" s="58">
        <f t="shared" si="63"/>
        <v>0</v>
      </c>
      <c r="L143" s="58"/>
      <c r="M143" s="40">
        <f t="shared" si="52"/>
        <v>1.5413548844517649E+127</v>
      </c>
      <c r="N143" s="40">
        <f t="shared" si="53"/>
        <v>1.5413548844517525E-13</v>
      </c>
      <c r="O143" s="50">
        <f t="shared" si="54"/>
        <v>140</v>
      </c>
      <c r="P143" s="40">
        <f t="shared" si="55"/>
        <v>1.1449661684922772E-13</v>
      </c>
      <c r="Q143" s="46">
        <f t="shared" si="56"/>
        <v>-101</v>
      </c>
      <c r="R143" s="40">
        <f t="shared" si="68"/>
        <v>1.3462012475717522</v>
      </c>
      <c r="S143" s="46">
        <f t="shared" si="69"/>
        <v>241</v>
      </c>
      <c r="T143" s="40">
        <f t="shared" si="57"/>
        <v>1.3462012475717523E+241</v>
      </c>
      <c r="U143" s="35"/>
      <c r="V143" s="38">
        <f t="shared" si="58"/>
        <v>1.3462012475717523E+241</v>
      </c>
      <c r="Z143">
        <f t="shared" si="66"/>
        <v>13.999999999999966</v>
      </c>
      <c r="AA143">
        <f t="shared" si="64"/>
        <v>1.8222023769690829E-2</v>
      </c>
      <c r="AB143">
        <f t="shared" si="67"/>
        <v>3.723581752016316E-2</v>
      </c>
      <c r="AC143" s="115">
        <f>AC142+1</f>
        <v>46.5</v>
      </c>
      <c r="AD143" s="115">
        <f>AD142</f>
        <v>3.4037360326208808E-20</v>
      </c>
      <c r="AE143" s="115">
        <f>AE142</f>
        <v>0</v>
      </c>
    </row>
    <row r="144" spans="1:31">
      <c r="A144">
        <v>141</v>
      </c>
      <c r="B144">
        <f t="shared" si="49"/>
        <v>1.9965181246101052E-119</v>
      </c>
      <c r="D144" s="43">
        <f t="shared" si="50"/>
        <v>1.9965181246100893E-119</v>
      </c>
      <c r="E144" s="43">
        <f t="shared" si="59"/>
        <v>1.9965181246100296E-119</v>
      </c>
      <c r="F144" s="43">
        <f t="shared" si="51"/>
        <v>1</v>
      </c>
      <c r="G144" s="43">
        <f t="shared" si="60"/>
        <v>1.996518124610062E-119</v>
      </c>
      <c r="H144" s="43">
        <f t="shared" si="61"/>
        <v>1</v>
      </c>
      <c r="I144" s="76">
        <f t="shared" si="65"/>
        <v>0</v>
      </c>
      <c r="J144" s="57">
        <f t="shared" si="62"/>
        <v>0</v>
      </c>
      <c r="K144" s="58">
        <f t="shared" si="63"/>
        <v>0</v>
      </c>
      <c r="L144" s="58"/>
      <c r="M144" s="40">
        <f t="shared" si="52"/>
        <v>1.2484974564059293E+128</v>
      </c>
      <c r="N144" s="40">
        <f t="shared" si="53"/>
        <v>1.2484974564059194E-13</v>
      </c>
      <c r="O144" s="50">
        <f t="shared" si="54"/>
        <v>141</v>
      </c>
      <c r="P144" s="40">
        <f t="shared" si="55"/>
        <v>6.5774652232535043E-14</v>
      </c>
      <c r="Q144" s="46">
        <f t="shared" si="56"/>
        <v>-102</v>
      </c>
      <c r="R144" s="40">
        <f t="shared" si="68"/>
        <v>1.8981437590761712</v>
      </c>
      <c r="S144" s="46">
        <f t="shared" si="69"/>
        <v>243</v>
      </c>
      <c r="T144" s="40">
        <f t="shared" si="57"/>
        <v>1.8981437590761713E+243</v>
      </c>
      <c r="U144" s="35"/>
      <c r="V144" s="38">
        <f t="shared" si="58"/>
        <v>1.8981437590761713E+243</v>
      </c>
      <c r="Z144">
        <f t="shared" si="66"/>
        <v>14.099999999999966</v>
      </c>
      <c r="AA144">
        <f t="shared" si="64"/>
        <v>1.7185032434192542E-2</v>
      </c>
      <c r="AB144">
        <f t="shared" si="67"/>
        <v>3.4906826185697966E-2</v>
      </c>
      <c r="AC144" s="116">
        <f>AC145</f>
        <v>46.5</v>
      </c>
      <c r="AD144" s="116">
        <v>0</v>
      </c>
      <c r="AE144" s="116">
        <v>0</v>
      </c>
    </row>
    <row r="145" spans="1:31">
      <c r="A145">
        <v>142</v>
      </c>
      <c r="B145">
        <f t="shared" si="49"/>
        <v>1.1388589302353421E-120</v>
      </c>
      <c r="D145" s="43">
        <f t="shared" si="50"/>
        <v>1.1388589302353326E-120</v>
      </c>
      <c r="E145" s="43">
        <f t="shared" si="59"/>
        <v>1.1388589302353172E-120</v>
      </c>
      <c r="F145" s="43">
        <f t="shared" si="51"/>
        <v>1</v>
      </c>
      <c r="G145" s="43">
        <f t="shared" si="60"/>
        <v>1.1388589302354253E-120</v>
      </c>
      <c r="H145" s="43">
        <f t="shared" si="61"/>
        <v>1</v>
      </c>
      <c r="I145" s="76">
        <f t="shared" si="65"/>
        <v>0</v>
      </c>
      <c r="J145" s="57">
        <f t="shared" si="62"/>
        <v>0</v>
      </c>
      <c r="K145" s="58">
        <f t="shared" si="63"/>
        <v>0</v>
      </c>
      <c r="L145" s="58"/>
      <c r="M145" s="40">
        <f t="shared" si="52"/>
        <v>1.011282939688803E+129</v>
      </c>
      <c r="N145" s="40">
        <f t="shared" si="53"/>
        <v>1.0112829396887946E-13</v>
      </c>
      <c r="O145" s="50">
        <f t="shared" si="54"/>
        <v>142</v>
      </c>
      <c r="P145" s="40">
        <f t="shared" si="55"/>
        <v>3.7519343879122098E-14</v>
      </c>
      <c r="Q145" s="46">
        <f t="shared" si="56"/>
        <v>-103</v>
      </c>
      <c r="R145" s="40">
        <f t="shared" si="68"/>
        <v>2.6953641378881632</v>
      </c>
      <c r="S145" s="46">
        <f t="shared" si="69"/>
        <v>245</v>
      </c>
      <c r="T145" s="40">
        <f t="shared" si="57"/>
        <v>2.6953641378881633E+245</v>
      </c>
      <c r="U145" s="35"/>
      <c r="V145" s="38">
        <f t="shared" si="58"/>
        <v>2.6953641378881633E+245</v>
      </c>
      <c r="Z145">
        <f t="shared" si="66"/>
        <v>14.199999999999966</v>
      </c>
      <c r="AA145">
        <f t="shared" si="64"/>
        <v>1.6195962229026046E-2</v>
      </c>
      <c r="AB145">
        <f t="shared" si="67"/>
        <v>3.2704227737539698E-2</v>
      </c>
      <c r="AC145">
        <v>46.5</v>
      </c>
      <c r="AD145">
        <f>_xlfn.POISSON.DIST(AC145+0.5,$AH$1,FALSE)</f>
        <v>5.8660131626019885E-21</v>
      </c>
      <c r="AE145">
        <f>1-_xlfn.POISSON.DIST(AC145-0.5,$AH$1,TRUE)</f>
        <v>0</v>
      </c>
    </row>
    <row r="146" spans="1:31">
      <c r="A146">
        <v>143</v>
      </c>
      <c r="B146">
        <f t="shared" si="49"/>
        <v>6.4508792551792162E-122</v>
      </c>
      <c r="D146" s="43">
        <f t="shared" si="50"/>
        <v>6.4508792551791635E-122</v>
      </c>
      <c r="E146" s="43">
        <f t="shared" si="59"/>
        <v>6.4508792551796816E-122</v>
      </c>
      <c r="F146" s="43">
        <f t="shared" si="51"/>
        <v>1</v>
      </c>
      <c r="G146" s="43">
        <f t="shared" si="60"/>
        <v>6.4508792551795322E-122</v>
      </c>
      <c r="H146" s="43">
        <f t="shared" si="61"/>
        <v>1</v>
      </c>
      <c r="I146" s="76">
        <f t="shared" si="65"/>
        <v>0</v>
      </c>
      <c r="J146" s="57">
        <f t="shared" si="62"/>
        <v>0</v>
      </c>
      <c r="K146" s="58">
        <f t="shared" si="63"/>
        <v>0</v>
      </c>
      <c r="L146" s="58"/>
      <c r="M146" s="40">
        <f t="shared" si="52"/>
        <v>8.191391811479302E+129</v>
      </c>
      <c r="N146" s="40">
        <f t="shared" si="53"/>
        <v>8.1913918114792353E-14</v>
      </c>
      <c r="O146" s="50">
        <f t="shared" si="54"/>
        <v>143</v>
      </c>
      <c r="P146" s="40">
        <f t="shared" si="55"/>
        <v>2.1252215763698549E-14</v>
      </c>
      <c r="Q146" s="46">
        <f t="shared" si="56"/>
        <v>-104</v>
      </c>
      <c r="R146" s="40">
        <f t="shared" si="68"/>
        <v>3.8543707171800694</v>
      </c>
      <c r="S146" s="46">
        <f t="shared" si="69"/>
        <v>247</v>
      </c>
      <c r="T146" s="40">
        <f t="shared" si="57"/>
        <v>3.8543707171800694E+247</v>
      </c>
      <c r="U146" s="35"/>
      <c r="V146" s="38">
        <f t="shared" si="58"/>
        <v>3.8543707171800694E+247</v>
      </c>
      <c r="Z146">
        <f t="shared" si="66"/>
        <v>14.299999999999965</v>
      </c>
      <c r="AA146">
        <f t="shared" si="64"/>
        <v>1.5253441031636233E-2</v>
      </c>
      <c r="AB146">
        <f t="shared" si="67"/>
        <v>3.0622636957709563E-2</v>
      </c>
      <c r="AC146" s="115">
        <f>AC145+1</f>
        <v>47.5</v>
      </c>
      <c r="AD146" s="115">
        <f>AD145</f>
        <v>5.8660131626019885E-21</v>
      </c>
      <c r="AE146" s="115">
        <f>AE145</f>
        <v>0</v>
      </c>
    </row>
    <row r="147" spans="1:31">
      <c r="A147">
        <v>144</v>
      </c>
      <c r="B147">
        <f t="shared" si="49"/>
        <v>3.6286195810383047E-123</v>
      </c>
      <c r="D147" s="43">
        <f t="shared" si="50"/>
        <v>3.6286195810382738E-123</v>
      </c>
      <c r="E147" s="43">
        <f t="shared" si="59"/>
        <v>3.6286195810384867E-123</v>
      </c>
      <c r="F147" s="43">
        <f t="shared" si="51"/>
        <v>1</v>
      </c>
      <c r="G147" s="43">
        <f t="shared" si="60"/>
        <v>3.6286195810380124E-123</v>
      </c>
      <c r="H147" s="43">
        <f t="shared" si="61"/>
        <v>1</v>
      </c>
      <c r="I147" s="76">
        <f t="shared" si="65"/>
        <v>0</v>
      </c>
      <c r="J147" s="57">
        <f t="shared" si="62"/>
        <v>0</v>
      </c>
      <c r="K147" s="58">
        <f t="shared" si="63"/>
        <v>0</v>
      </c>
      <c r="L147" s="58"/>
      <c r="M147" s="40">
        <f t="shared" si="52"/>
        <v>6.635027367298236E+130</v>
      </c>
      <c r="N147" s="40">
        <f t="shared" si="53"/>
        <v>6.6350273672981818E-14</v>
      </c>
      <c r="O147" s="50">
        <f t="shared" si="54"/>
        <v>144</v>
      </c>
      <c r="P147" s="40">
        <f t="shared" si="55"/>
        <v>1.1954371367080419E-14</v>
      </c>
      <c r="Q147" s="46">
        <f t="shared" si="56"/>
        <v>-105</v>
      </c>
      <c r="R147" s="40">
        <f t="shared" si="68"/>
        <v>5.5502938327393077</v>
      </c>
      <c r="S147" s="46">
        <f t="shared" si="69"/>
        <v>249</v>
      </c>
      <c r="T147" s="40">
        <f t="shared" si="57"/>
        <v>5.5502938327393068E+249</v>
      </c>
      <c r="U147" s="35"/>
      <c r="V147" s="38">
        <f t="shared" si="58"/>
        <v>5.5502938327393076E+249</v>
      </c>
      <c r="Z147">
        <f t="shared" si="66"/>
        <v>14.399999999999965</v>
      </c>
      <c r="AA147">
        <f t="shared" si="64"/>
        <v>1.435606997917864E-2</v>
      </c>
      <c r="AB147">
        <f t="shared" si="67"/>
        <v>2.8656788098381965E-2</v>
      </c>
      <c r="AC147" s="116">
        <f>AC148</f>
        <v>47.5</v>
      </c>
      <c r="AD147" s="116">
        <v>0</v>
      </c>
      <c r="AE147" s="116">
        <v>0</v>
      </c>
    </row>
    <row r="148" spans="1:31">
      <c r="A148">
        <v>145</v>
      </c>
      <c r="B148">
        <f t="shared" si="49"/>
        <v>2.027021972855882E-124</v>
      </c>
      <c r="D148" s="43">
        <f t="shared" si="50"/>
        <v>2.0270219728558648E-124</v>
      </c>
      <c r="E148" s="43">
        <f t="shared" si="59"/>
        <v>2.0270219728557174E-124</v>
      </c>
      <c r="F148" s="43">
        <f t="shared" si="51"/>
        <v>1</v>
      </c>
      <c r="G148" s="43">
        <f t="shared" si="60"/>
        <v>2.0270219728559484E-124</v>
      </c>
      <c r="H148" s="43">
        <f t="shared" si="61"/>
        <v>1</v>
      </c>
      <c r="I148" s="76">
        <f t="shared" si="65"/>
        <v>0</v>
      </c>
      <c r="J148" s="57">
        <f t="shared" si="62"/>
        <v>0</v>
      </c>
      <c r="K148" s="58">
        <f t="shared" si="63"/>
        <v>0</v>
      </c>
      <c r="L148" s="58"/>
      <c r="M148" s="40">
        <f t="shared" si="52"/>
        <v>5.3743721675115708E+131</v>
      </c>
      <c r="N148" s="40">
        <f t="shared" si="53"/>
        <v>5.3743721675115265E-14</v>
      </c>
      <c r="O148" s="50">
        <f t="shared" si="54"/>
        <v>145</v>
      </c>
      <c r="P148" s="40">
        <f t="shared" si="55"/>
        <v>6.6779591774725152E-15</v>
      </c>
      <c r="Q148" s="46">
        <f t="shared" si="56"/>
        <v>-106</v>
      </c>
      <c r="R148" s="40">
        <f t="shared" si="68"/>
        <v>8.0479260574719884</v>
      </c>
      <c r="S148" s="46">
        <f t="shared" si="69"/>
        <v>251</v>
      </c>
      <c r="T148" s="40">
        <f t="shared" si="57"/>
        <v>8.0479260574719887E+251</v>
      </c>
      <c r="U148" s="35"/>
      <c r="V148" s="38">
        <f t="shared" si="58"/>
        <v>8.0479260574719887E+251</v>
      </c>
      <c r="Z148">
        <f t="shared" si="66"/>
        <v>14.499999999999964</v>
      </c>
      <c r="AA148">
        <f t="shared" si="64"/>
        <v>1.350243017494988E-2</v>
      </c>
      <c r="AB148">
        <f t="shared" si="67"/>
        <v>2.6801540925612807E-2</v>
      </c>
      <c r="AC148">
        <v>47.5</v>
      </c>
      <c r="AD148">
        <f>_xlfn.POISSON.DIST(AC148+0.5,$AH$1,FALSE)</f>
        <v>9.8988972118907419E-22</v>
      </c>
      <c r="AE148">
        <f>1-_xlfn.POISSON.DIST(AC148-0.5,$AH$1,TRUE)</f>
        <v>0</v>
      </c>
    </row>
    <row r="149" spans="1:31">
      <c r="A149">
        <v>146</v>
      </c>
      <c r="B149">
        <f t="shared" si="49"/>
        <v>1.1245806835707291E-125</v>
      </c>
      <c r="D149" s="43">
        <f t="shared" si="50"/>
        <v>1.1245806835707193E-125</v>
      </c>
      <c r="E149" s="43">
        <f t="shared" si="59"/>
        <v>1.1245806835707657E-125</v>
      </c>
      <c r="F149" s="43">
        <f t="shared" si="51"/>
        <v>1</v>
      </c>
      <c r="G149" s="43">
        <f t="shared" si="60"/>
        <v>1.1245806835707112E-125</v>
      </c>
      <c r="H149" s="43">
        <f t="shared" si="61"/>
        <v>1</v>
      </c>
      <c r="I149" s="76">
        <f t="shared" si="65"/>
        <v>0</v>
      </c>
      <c r="J149" s="57">
        <f t="shared" si="62"/>
        <v>0</v>
      </c>
      <c r="K149" s="58">
        <f t="shared" si="63"/>
        <v>0</v>
      </c>
      <c r="L149" s="58"/>
      <c r="M149" s="40">
        <f t="shared" si="52"/>
        <v>4.3532414556843732E+132</v>
      </c>
      <c r="N149" s="40">
        <f t="shared" si="53"/>
        <v>4.3532414556843363E-14</v>
      </c>
      <c r="O149" s="50">
        <f t="shared" si="54"/>
        <v>146</v>
      </c>
      <c r="P149" s="40">
        <f t="shared" si="55"/>
        <v>3.7048951601046134E-14</v>
      </c>
      <c r="Q149" s="46">
        <f t="shared" si="56"/>
        <v>-108</v>
      </c>
      <c r="R149" s="40">
        <f t="shared" si="68"/>
        <v>1.1749972043909107</v>
      </c>
      <c r="S149" s="46">
        <f t="shared" si="69"/>
        <v>254</v>
      </c>
      <c r="T149" s="40">
        <f t="shared" si="57"/>
        <v>1.1749972043909107E+254</v>
      </c>
      <c r="U149" s="35"/>
      <c r="V149" s="38">
        <f t="shared" si="58"/>
        <v>1.1749972043909107E+254</v>
      </c>
      <c r="Z149">
        <f t="shared" si="66"/>
        <v>14.599999999999964</v>
      </c>
      <c r="AA149">
        <f t="shared" si="64"/>
        <v>1.2691088972877757E-2</v>
      </c>
      <c r="AB149">
        <f t="shared" si="67"/>
        <v>2.5051885901801137E-2</v>
      </c>
      <c r="AC149" s="115">
        <f>AC148+1</f>
        <v>48.5</v>
      </c>
      <c r="AD149" s="115">
        <f>AD148</f>
        <v>9.8988972118907419E-22</v>
      </c>
      <c r="AE149" s="115">
        <f>AE148</f>
        <v>0</v>
      </c>
    </row>
    <row r="150" spans="1:31">
      <c r="A150">
        <v>147</v>
      </c>
      <c r="B150">
        <f t="shared" si="49"/>
        <v>6.1966690727366649E-127</v>
      </c>
      <c r="D150" s="43">
        <f t="shared" si="50"/>
        <v>6.1966690727366108E-127</v>
      </c>
      <c r="E150" s="43">
        <f t="shared" si="59"/>
        <v>6.1966690727365714E-127</v>
      </c>
      <c r="F150" s="43">
        <f t="shared" si="51"/>
        <v>1</v>
      </c>
      <c r="G150" s="43">
        <f t="shared" si="60"/>
        <v>6.196669072737125E-127</v>
      </c>
      <c r="H150" s="43">
        <f t="shared" si="61"/>
        <v>1</v>
      </c>
      <c r="I150" s="76">
        <f t="shared" si="65"/>
        <v>0</v>
      </c>
      <c r="J150" s="57">
        <f t="shared" si="62"/>
        <v>0</v>
      </c>
      <c r="K150" s="58">
        <f t="shared" si="63"/>
        <v>0</v>
      </c>
      <c r="L150" s="58"/>
      <c r="M150" s="40">
        <f t="shared" si="52"/>
        <v>3.5261255791043417E+133</v>
      </c>
      <c r="N150" s="40">
        <f t="shared" si="53"/>
        <v>3.5261255791043116E-14</v>
      </c>
      <c r="O150" s="50">
        <f t="shared" si="54"/>
        <v>147</v>
      </c>
      <c r="P150" s="40">
        <f t="shared" si="55"/>
        <v>2.0414728433229484E-14</v>
      </c>
      <c r="Q150" s="46">
        <f t="shared" si="56"/>
        <v>-109</v>
      </c>
      <c r="R150" s="40">
        <f t="shared" si="68"/>
        <v>1.7272458904546399</v>
      </c>
      <c r="S150" s="46">
        <f t="shared" si="69"/>
        <v>256</v>
      </c>
      <c r="T150" s="40">
        <f t="shared" si="57"/>
        <v>1.7272458904546399E+256</v>
      </c>
      <c r="U150" s="35"/>
      <c r="V150" s="38">
        <f t="shared" si="58"/>
        <v>1.7272458904546399E+256</v>
      </c>
      <c r="Z150">
        <f t="shared" si="66"/>
        <v>14.699999999999964</v>
      </c>
      <c r="AA150">
        <f t="shared" si="64"/>
        <v>1.1920605841813673E-2</v>
      </c>
      <c r="AB150">
        <f t="shared" si="67"/>
        <v>2.3402948547876029E-2</v>
      </c>
      <c r="AC150" s="116">
        <f>AC151</f>
        <v>48.5</v>
      </c>
      <c r="AD150" s="116">
        <v>0</v>
      </c>
      <c r="AE150" s="116">
        <v>0</v>
      </c>
    </row>
    <row r="151" spans="1:31">
      <c r="A151">
        <v>148</v>
      </c>
      <c r="B151">
        <f t="shared" si="49"/>
        <v>3.3914202357545303E-128</v>
      </c>
      <c r="D151" s="43">
        <f t="shared" si="50"/>
        <v>3.3914202357545021E-128</v>
      </c>
      <c r="E151" s="43">
        <f t="shared" si="59"/>
        <v>3.3914202357547779E-128</v>
      </c>
      <c r="F151" s="43">
        <f t="shared" si="51"/>
        <v>1</v>
      </c>
      <c r="G151" s="43">
        <f t="shared" si="60"/>
        <v>3.3914202357545969E-128</v>
      </c>
      <c r="H151" s="43">
        <f t="shared" si="61"/>
        <v>1</v>
      </c>
      <c r="I151" s="76">
        <f t="shared" si="65"/>
        <v>0</v>
      </c>
      <c r="J151" s="57">
        <f t="shared" si="62"/>
        <v>0</v>
      </c>
      <c r="K151" s="58">
        <f t="shared" si="63"/>
        <v>0</v>
      </c>
      <c r="L151" s="58"/>
      <c r="M151" s="40">
        <f t="shared" si="52"/>
        <v>2.8561617190745167E+134</v>
      </c>
      <c r="N151" s="40">
        <f t="shared" si="53"/>
        <v>2.8561617190744925E-14</v>
      </c>
      <c r="O151" s="50">
        <f t="shared" si="54"/>
        <v>148</v>
      </c>
      <c r="P151" s="40">
        <f t="shared" si="55"/>
        <v>1.1172925696564803E-14</v>
      </c>
      <c r="Q151" s="46">
        <f t="shared" si="56"/>
        <v>-110</v>
      </c>
      <c r="R151" s="40">
        <f t="shared" si="68"/>
        <v>2.5563239178728634</v>
      </c>
      <c r="S151" s="46">
        <f t="shared" si="69"/>
        <v>258</v>
      </c>
      <c r="T151" s="40">
        <f t="shared" si="57"/>
        <v>2.5563239178728637E+258</v>
      </c>
      <c r="U151" s="35"/>
      <c r="V151" s="38">
        <f t="shared" si="58"/>
        <v>2.5563239178728637E+258</v>
      </c>
      <c r="Z151">
        <f t="shared" si="66"/>
        <v>14.799999999999963</v>
      </c>
      <c r="AA151">
        <f t="shared" si="64"/>
        <v>1.1189537813669454E-2</v>
      </c>
      <c r="AB151">
        <f t="shared" si="67"/>
        <v>2.1849993027249048E-2</v>
      </c>
      <c r="AC151">
        <v>48.5</v>
      </c>
      <c r="AD151">
        <f>_xlfn.POISSON.DIST(AC151+0.5,$AH$1,FALSE)</f>
        <v>1.6363483146186895E-22</v>
      </c>
      <c r="AE151">
        <f>1-_xlfn.POISSON.DIST(AC151-0.5,$AH$1,TRUE)</f>
        <v>0</v>
      </c>
    </row>
    <row r="152" spans="1:31">
      <c r="A152">
        <v>149</v>
      </c>
      <c r="B152">
        <f t="shared" si="49"/>
        <v>1.843657980510851E-129</v>
      </c>
      <c r="D152" s="43">
        <f t="shared" si="50"/>
        <v>1.8436579805108356E-129</v>
      </c>
      <c r="E152" s="43">
        <f t="shared" si="59"/>
        <v>1.8436579805108882E-129</v>
      </c>
      <c r="F152" s="43">
        <f t="shared" si="51"/>
        <v>1</v>
      </c>
      <c r="G152" s="43">
        <f t="shared" si="60"/>
        <v>1.8436579805108417E-129</v>
      </c>
      <c r="H152" s="43">
        <f t="shared" si="61"/>
        <v>1</v>
      </c>
      <c r="I152" s="76">
        <f t="shared" si="65"/>
        <v>0</v>
      </c>
      <c r="J152" s="57">
        <f t="shared" si="62"/>
        <v>0</v>
      </c>
      <c r="K152" s="58">
        <f t="shared" si="63"/>
        <v>0</v>
      </c>
      <c r="L152" s="58"/>
      <c r="M152" s="40">
        <f t="shared" si="52"/>
        <v>2.3134909924503582E+135</v>
      </c>
      <c r="N152" s="40">
        <f t="shared" si="53"/>
        <v>2.313490992450339E-14</v>
      </c>
      <c r="O152" s="50">
        <f t="shared" si="54"/>
        <v>149</v>
      </c>
      <c r="P152" s="40">
        <f t="shared" si="55"/>
        <v>6.0738723585352247E-15</v>
      </c>
      <c r="Q152" s="46">
        <f t="shared" si="56"/>
        <v>-111</v>
      </c>
      <c r="R152" s="40">
        <f t="shared" si="68"/>
        <v>3.8089226376305683</v>
      </c>
      <c r="S152" s="46">
        <f t="shared" si="69"/>
        <v>260</v>
      </c>
      <c r="T152" s="40">
        <f t="shared" si="57"/>
        <v>3.8089226376305687E+260</v>
      </c>
      <c r="U152" s="35"/>
      <c r="V152" s="38">
        <f t="shared" si="58"/>
        <v>3.8089226376305687E+260</v>
      </c>
      <c r="Y152" t="s">
        <v>82</v>
      </c>
      <c r="Z152">
        <f t="shared" si="66"/>
        <v>14.899999999999963</v>
      </c>
      <c r="AA152">
        <f t="shared" si="64"/>
        <v>1.0496444521518164E-2</v>
      </c>
      <c r="AB152">
        <f t="shared" si="67"/>
        <v>2.0388424994288012E-2</v>
      </c>
      <c r="AC152" s="115">
        <f>AC151+1</f>
        <v>49.5</v>
      </c>
      <c r="AD152" s="115">
        <f>AD151</f>
        <v>1.6363483146186895E-22</v>
      </c>
      <c r="AE152" s="115">
        <f>AE151</f>
        <v>0</v>
      </c>
    </row>
    <row r="153" spans="1:31">
      <c r="A153">
        <v>150</v>
      </c>
      <c r="B153">
        <f t="shared" si="49"/>
        <v>9.9557530947585899E-131</v>
      </c>
      <c r="D153" s="43">
        <f t="shared" si="50"/>
        <v>9.9557530947584998E-131</v>
      </c>
      <c r="E153" s="43">
        <f t="shared" si="59"/>
        <v>9.9557530947585459E-131</v>
      </c>
      <c r="F153" s="43">
        <f t="shared" si="51"/>
        <v>1</v>
      </c>
      <c r="G153" s="43">
        <f t="shared" si="60"/>
        <v>9.9557530947584638E-131</v>
      </c>
      <c r="H153" s="43">
        <f t="shared" si="61"/>
        <v>1</v>
      </c>
      <c r="I153" s="76">
        <f t="shared" si="65"/>
        <v>0</v>
      </c>
      <c r="J153" s="57">
        <f t="shared" si="62"/>
        <v>0</v>
      </c>
      <c r="K153" s="58">
        <f t="shared" si="63"/>
        <v>0</v>
      </c>
      <c r="L153" s="58"/>
      <c r="M153" s="40">
        <f t="shared" si="52"/>
        <v>1.8739277038847902E+136</v>
      </c>
      <c r="N153" s="40">
        <f t="shared" si="53"/>
        <v>1.8739277038847744E-14</v>
      </c>
      <c r="O153" s="50">
        <f t="shared" si="54"/>
        <v>150</v>
      </c>
      <c r="P153" s="40">
        <f t="shared" si="55"/>
        <v>3.2798910736090169E-15</v>
      </c>
      <c r="Q153" s="46">
        <f t="shared" si="56"/>
        <v>-112</v>
      </c>
      <c r="R153" s="40">
        <f>W153/10^(S153-Y153)</f>
        <v>5.7133839564458597</v>
      </c>
      <c r="S153" s="46">
        <f t="shared" si="69"/>
        <v>262</v>
      </c>
      <c r="T153" s="40">
        <f t="shared" si="57"/>
        <v>5.7133839564458596E+262</v>
      </c>
      <c r="U153" s="35"/>
      <c r="V153" s="38">
        <f t="shared" si="58"/>
        <v>5.7133839564458575E+262</v>
      </c>
      <c r="W153" s="35">
        <v>5.7133839564458597</v>
      </c>
      <c r="X153" s="35">
        <f>W153*10^Y153</f>
        <v>5.7133839564458596E+262</v>
      </c>
      <c r="Y153">
        <v>262</v>
      </c>
      <c r="Z153">
        <f t="shared" si="66"/>
        <v>14.999999999999963</v>
      </c>
      <c r="AA153">
        <f t="shared" si="64"/>
        <v>9.8398928356331107E-3</v>
      </c>
      <c r="AB153">
        <f t="shared" si="67"/>
        <v>1.9013793750472324E-2</v>
      </c>
      <c r="AC153" s="116">
        <f>AC154</f>
        <v>49.5</v>
      </c>
      <c r="AD153" s="116">
        <v>0</v>
      </c>
      <c r="AE153" s="116">
        <v>0</v>
      </c>
    </row>
    <row r="154" spans="1:31">
      <c r="A154">
        <v>151</v>
      </c>
      <c r="B154">
        <f t="shared" si="49"/>
        <v>5.3405033157314276E-132</v>
      </c>
      <c r="D154" s="43">
        <f t="shared" si="50"/>
        <v>5.3405033157313795E-132</v>
      </c>
      <c r="E154" s="43">
        <f t="shared" si="59"/>
        <v>5.3405033157313619E-132</v>
      </c>
      <c r="F154" s="43">
        <f t="shared" si="51"/>
        <v>1</v>
      </c>
      <c r="G154" s="43">
        <f t="shared" si="60"/>
        <v>5.3405033157314458E-132</v>
      </c>
      <c r="H154" s="43">
        <f t="shared" si="61"/>
        <v>1</v>
      </c>
      <c r="I154" s="76">
        <f t="shared" si="65"/>
        <v>0</v>
      </c>
      <c r="J154" s="57">
        <f t="shared" si="62"/>
        <v>0</v>
      </c>
      <c r="K154" s="58">
        <f t="shared" si="63"/>
        <v>0</v>
      </c>
      <c r="L154" s="58"/>
      <c r="M154" s="40">
        <f t="shared" si="52"/>
        <v>1.5178814401466799E+137</v>
      </c>
      <c r="N154" s="40">
        <f t="shared" si="53"/>
        <v>1.5178814401466669E-14</v>
      </c>
      <c r="O154" s="50">
        <f t="shared" si="54"/>
        <v>151</v>
      </c>
      <c r="P154" s="40">
        <f t="shared" si="55"/>
        <v>1.7594117679624524E-15</v>
      </c>
      <c r="Q154" s="46">
        <f t="shared" si="56"/>
        <v>-113</v>
      </c>
      <c r="R154" s="40">
        <f t="shared" ref="R154:R173" si="70">W154/10^(S154-Y154)</f>
        <v>8.6272097742332488</v>
      </c>
      <c r="S154" s="46">
        <f>ROUNDDOWN(LOG(W154),0)+Y154</f>
        <v>264</v>
      </c>
      <c r="T154" s="40">
        <f t="shared" si="57"/>
        <v>8.6272097742332489E+264</v>
      </c>
      <c r="U154" s="35"/>
      <c r="V154" s="38">
        <f t="shared" si="58"/>
        <v>8.6272097742332436E+264</v>
      </c>
      <c r="W154" s="35">
        <f t="shared" ref="W154:W185" si="71">W153*A154</f>
        <v>862.72097742332483</v>
      </c>
      <c r="X154" s="35">
        <f t="shared" ref="X154:X178" si="72">W154*10^Y$153</f>
        <v>8.6272097742332489E+264</v>
      </c>
      <c r="Y154">
        <v>262</v>
      </c>
      <c r="Z154">
        <f t="shared" si="66"/>
        <v>15.099999999999962</v>
      </c>
      <c r="AA154">
        <f t="shared" si="64"/>
        <v>9.2184611070834678E-3</v>
      </c>
      <c r="AB154">
        <f t="shared" si="67"/>
        <v>1.7721793751505503E-2</v>
      </c>
      <c r="AC154">
        <v>49.5</v>
      </c>
      <c r="AD154">
        <f>_xlfn.POISSON.DIST(AC154+0.5,$AH$1,FALSE)</f>
        <v>2.6508842696822812E-23</v>
      </c>
      <c r="AE154">
        <f>1-_xlfn.POISSON.DIST(AC154-0.5,$AH$1,TRUE)</f>
        <v>0</v>
      </c>
    </row>
    <row r="155" spans="1:31">
      <c r="A155">
        <v>152</v>
      </c>
      <c r="B155">
        <f t="shared" si="49"/>
        <v>2.8459261090410912E-133</v>
      </c>
      <c r="D155" s="43">
        <f t="shared" si="50"/>
        <v>2.8459261090410635E-133</v>
      </c>
      <c r="E155" s="43">
        <f t="shared" si="59"/>
        <v>2.8459261090410991E-133</v>
      </c>
      <c r="F155" s="43">
        <f t="shared" si="51"/>
        <v>1</v>
      </c>
      <c r="G155" s="43">
        <f t="shared" si="60"/>
        <v>2.8459261090411221E-133</v>
      </c>
      <c r="H155" s="43">
        <f t="shared" si="61"/>
        <v>1</v>
      </c>
      <c r="I155" s="76">
        <f t="shared" si="65"/>
        <v>0</v>
      </c>
      <c r="J155" s="57">
        <f t="shared" si="62"/>
        <v>0</v>
      </c>
      <c r="K155" s="58">
        <f t="shared" si="63"/>
        <v>0</v>
      </c>
      <c r="L155" s="58"/>
      <c r="M155" s="40">
        <f t="shared" si="52"/>
        <v>1.2294839665188108E+138</v>
      </c>
      <c r="N155" s="40">
        <f t="shared" si="53"/>
        <v>1.2294839665188001E-14</v>
      </c>
      <c r="O155" s="50">
        <f t="shared" si="54"/>
        <v>152</v>
      </c>
      <c r="P155" s="40">
        <f t="shared" si="55"/>
        <v>9.3758127108525408E-15</v>
      </c>
      <c r="Q155" s="46">
        <f t="shared" si="56"/>
        <v>-115</v>
      </c>
      <c r="R155" s="40">
        <f t="shared" si="70"/>
        <v>1.3113358856834538</v>
      </c>
      <c r="S155" s="46">
        <f t="shared" ref="S155:S173" si="73">ROUNDDOWN(LOG(W155),0)+Y155</f>
        <v>267</v>
      </c>
      <c r="T155" s="40">
        <f t="shared" ref="T155:T174" si="74">R155*10^S155</f>
        <v>1.3113358856834538E+267</v>
      </c>
      <c r="U155" s="35"/>
      <c r="V155" s="38">
        <f t="shared" si="58"/>
        <v>1.3113358856834527E+267</v>
      </c>
      <c r="W155" s="35">
        <f t="shared" si="71"/>
        <v>131133.58856834538</v>
      </c>
      <c r="X155" s="35">
        <f t="shared" si="72"/>
        <v>1.3113358856834538E+267</v>
      </c>
      <c r="Y155">
        <v>262</v>
      </c>
      <c r="Z155">
        <f t="shared" si="66"/>
        <v>15.199999999999962</v>
      </c>
      <c r="AA155">
        <f t="shared" si="64"/>
        <v>8.6307430299415733E-3</v>
      </c>
      <c r="AB155">
        <f t="shared" si="67"/>
        <v>1.650826550851368E-2</v>
      </c>
      <c r="AC155" s="115">
        <f>AC154+1</f>
        <v>50.5</v>
      </c>
      <c r="AD155" s="115">
        <f>AD154</f>
        <v>2.6508842696822812E-23</v>
      </c>
      <c r="AE155" s="115">
        <f>AE154</f>
        <v>0</v>
      </c>
    </row>
    <row r="156" spans="1:31">
      <c r="A156">
        <v>153</v>
      </c>
      <c r="B156">
        <f t="shared" si="49"/>
        <v>1.5066667636099882E-134</v>
      </c>
      <c r="D156" s="43">
        <f t="shared" si="50"/>
        <v>1.506666763609975E-134</v>
      </c>
      <c r="E156" s="43">
        <f t="shared" si="59"/>
        <v>1.5066667636100058E-134</v>
      </c>
      <c r="F156" s="43">
        <f t="shared" si="51"/>
        <v>1</v>
      </c>
      <c r="G156" s="43">
        <f t="shared" si="60"/>
        <v>1.5066667636100461E-134</v>
      </c>
      <c r="H156" s="43">
        <f t="shared" si="61"/>
        <v>1</v>
      </c>
      <c r="I156" s="76">
        <f t="shared" si="65"/>
        <v>0</v>
      </c>
      <c r="J156" s="57">
        <f t="shared" si="62"/>
        <v>0</v>
      </c>
      <c r="K156" s="58">
        <f t="shared" si="63"/>
        <v>0</v>
      </c>
      <c r="L156" s="58"/>
      <c r="M156" s="40">
        <f t="shared" si="52"/>
        <v>9.9588201288023674E+138</v>
      </c>
      <c r="N156" s="40">
        <f t="shared" si="53"/>
        <v>9.9588201288022807E-15</v>
      </c>
      <c r="O156" s="50">
        <f t="shared" si="54"/>
        <v>153</v>
      </c>
      <c r="P156" s="40">
        <f t="shared" si="55"/>
        <v>4.9636655528042874E-15</v>
      </c>
      <c r="Q156" s="46">
        <f t="shared" si="56"/>
        <v>-116</v>
      </c>
      <c r="R156" s="40">
        <f t="shared" si="70"/>
        <v>2.0063439050956839</v>
      </c>
      <c r="S156" s="46">
        <f t="shared" si="73"/>
        <v>269</v>
      </c>
      <c r="T156" s="40">
        <f t="shared" si="74"/>
        <v>2.0063439050956841E+269</v>
      </c>
      <c r="U156" s="35"/>
      <c r="V156" s="38">
        <f t="shared" si="58"/>
        <v>2.0063439050956838E+269</v>
      </c>
      <c r="W156" s="35">
        <f t="shared" si="71"/>
        <v>20063439.050956842</v>
      </c>
      <c r="X156" s="35">
        <f t="shared" si="72"/>
        <v>2.0063439050956841E+269</v>
      </c>
      <c r="Y156">
        <v>262</v>
      </c>
      <c r="Z156">
        <f t="shared" si="66"/>
        <v>15.299999999999962</v>
      </c>
      <c r="AA156">
        <f t="shared" si="64"/>
        <v>8.0753511343957113E-3</v>
      </c>
      <c r="AB156">
        <f t="shared" si="67"/>
        <v>1.5369195926073368E-2</v>
      </c>
      <c r="AC156" s="116">
        <f>AC157</f>
        <v>50.5</v>
      </c>
      <c r="AD156" s="116">
        <v>0</v>
      </c>
      <c r="AE156" s="116">
        <v>0</v>
      </c>
    </row>
    <row r="157" spans="1:31">
      <c r="A157">
        <v>154</v>
      </c>
      <c r="B157">
        <f t="shared" si="49"/>
        <v>7.9246758345720231E-136</v>
      </c>
      <c r="D157" s="43">
        <f t="shared" si="50"/>
        <v>7.9246758345719452E-136</v>
      </c>
      <c r="E157" s="43">
        <f t="shared" si="59"/>
        <v>7.9246758345723209E-136</v>
      </c>
      <c r="F157" s="43">
        <f t="shared" si="51"/>
        <v>1</v>
      </c>
      <c r="G157" s="43">
        <f t="shared" si="60"/>
        <v>7.9246758345727303E-136</v>
      </c>
      <c r="H157" s="43">
        <f t="shared" si="61"/>
        <v>1</v>
      </c>
      <c r="I157" s="76">
        <f t="shared" si="65"/>
        <v>0</v>
      </c>
      <c r="J157" s="57">
        <f t="shared" si="62"/>
        <v>0</v>
      </c>
      <c r="K157" s="58">
        <f t="shared" si="63"/>
        <v>0</v>
      </c>
      <c r="L157" s="58"/>
      <c r="M157" s="40">
        <f t="shared" si="52"/>
        <v>8.0666443043299197E+139</v>
      </c>
      <c r="N157" s="40">
        <f t="shared" si="53"/>
        <v>8.0666443043298466E-15</v>
      </c>
      <c r="O157" s="50">
        <f t="shared" si="54"/>
        <v>154</v>
      </c>
      <c r="P157" s="40">
        <f t="shared" si="55"/>
        <v>2.6107591543970598E-15</v>
      </c>
      <c r="Q157" s="46">
        <f t="shared" si="56"/>
        <v>-117</v>
      </c>
      <c r="R157" s="40">
        <f t="shared" si="70"/>
        <v>3.0897696138473534</v>
      </c>
      <c r="S157" s="46">
        <f t="shared" si="73"/>
        <v>271</v>
      </c>
      <c r="T157" s="40">
        <f t="shared" si="74"/>
        <v>3.0897696138473534E+271</v>
      </c>
      <c r="U157" s="35"/>
      <c r="V157" s="38">
        <f t="shared" si="58"/>
        <v>3.0897696138473515E+271</v>
      </c>
      <c r="W157" s="35">
        <f t="shared" si="71"/>
        <v>3089769613.8473535</v>
      </c>
      <c r="X157" s="35">
        <f t="shared" si="72"/>
        <v>3.0897696138473534E+271</v>
      </c>
      <c r="Y157">
        <v>262</v>
      </c>
      <c r="Z157">
        <f t="shared" si="66"/>
        <v>15.399999999999961</v>
      </c>
      <c r="AA157">
        <f t="shared" si="64"/>
        <v>7.5509199241134625E-3</v>
      </c>
      <c r="AB157">
        <f t="shared" si="67"/>
        <v>1.4300718119203366E-2</v>
      </c>
      <c r="AC157">
        <v>50.5</v>
      </c>
      <c r="AD157">
        <f>_xlfn.POISSON.DIST(AC157+0.5,$AH$1,FALSE)</f>
        <v>4.2102279577306663E-24</v>
      </c>
      <c r="AE157">
        <f>1-_xlfn.POISSON.DIST(AC157-0.5,$AH$1,TRUE)</f>
        <v>0</v>
      </c>
    </row>
    <row r="158" spans="1:31">
      <c r="A158">
        <v>155</v>
      </c>
      <c r="B158">
        <f t="shared" si="49"/>
        <v>4.1412822103247346E-137</v>
      </c>
      <c r="D158" s="43">
        <f t="shared" si="50"/>
        <v>4.141282210324693E-137</v>
      </c>
      <c r="E158" s="43">
        <f t="shared" si="59"/>
        <v>4.1412822103251035E-137</v>
      </c>
      <c r="F158" s="43">
        <f t="shared" si="51"/>
        <v>1</v>
      </c>
      <c r="G158" s="43">
        <f t="shared" si="60"/>
        <v>4.1412822103250467E-137</v>
      </c>
      <c r="H158" s="43">
        <f t="shared" si="61"/>
        <v>1</v>
      </c>
      <c r="I158" s="76">
        <f t="shared" si="65"/>
        <v>0</v>
      </c>
      <c r="J158" s="57">
        <f t="shared" si="62"/>
        <v>0</v>
      </c>
      <c r="K158" s="58">
        <f t="shared" si="63"/>
        <v>0</v>
      </c>
      <c r="L158" s="58"/>
      <c r="M158" s="40">
        <f t="shared" si="52"/>
        <v>6.5339818865072329E+140</v>
      </c>
      <c r="N158" s="40">
        <f t="shared" si="53"/>
        <v>6.5339818865071749E-15</v>
      </c>
      <c r="O158" s="50">
        <f t="shared" si="54"/>
        <v>155</v>
      </c>
      <c r="P158" s="40">
        <f t="shared" si="55"/>
        <v>1.3643322032655599E-15</v>
      </c>
      <c r="Q158" s="46">
        <f t="shared" si="56"/>
        <v>-118</v>
      </c>
      <c r="R158" s="40">
        <f t="shared" si="70"/>
        <v>4.7891429014633982</v>
      </c>
      <c r="S158" s="46">
        <f t="shared" si="73"/>
        <v>273</v>
      </c>
      <c r="T158" s="40">
        <f t="shared" si="74"/>
        <v>4.7891429014633979E+273</v>
      </c>
      <c r="U158" s="35"/>
      <c r="V158" s="38">
        <f t="shared" si="58"/>
        <v>4.7891429014633931E+273</v>
      </c>
      <c r="W158" s="35">
        <f t="shared" si="71"/>
        <v>478914290146.33978</v>
      </c>
      <c r="X158" s="35">
        <f t="shared" si="72"/>
        <v>4.7891429014633979E+273</v>
      </c>
      <c r="Y158">
        <v>262</v>
      </c>
      <c r="Z158">
        <f t="shared" si="66"/>
        <v>15.499999999999961</v>
      </c>
      <c r="AA158">
        <f t="shared" si="64"/>
        <v>7.0561086720706172E-3</v>
      </c>
      <c r="AB158">
        <f t="shared" si="67"/>
        <v>1.3299110750662993E-2</v>
      </c>
      <c r="AC158" s="115">
        <f>AC157+1</f>
        <v>51.5</v>
      </c>
      <c r="AD158" s="115">
        <f>AD157</f>
        <v>4.2102279577306663E-24</v>
      </c>
      <c r="AE158" s="115">
        <f>AE157</f>
        <v>0</v>
      </c>
    </row>
    <row r="159" spans="1:31">
      <c r="A159">
        <v>156</v>
      </c>
      <c r="B159">
        <f t="shared" si="49"/>
        <v>2.1502811476686128E-138</v>
      </c>
      <c r="D159" s="43">
        <f t="shared" si="50"/>
        <v>2.1502811476685914E-138</v>
      </c>
      <c r="E159" s="43">
        <f t="shared" si="59"/>
        <v>2.1502811476687742E-138</v>
      </c>
      <c r="F159" s="43">
        <f t="shared" si="51"/>
        <v>1</v>
      </c>
      <c r="G159" s="43">
        <f t="shared" si="60"/>
        <v>2.1502811476687167E-138</v>
      </c>
      <c r="H159" s="43">
        <f t="shared" si="61"/>
        <v>1</v>
      </c>
      <c r="I159" s="76">
        <f t="shared" si="65"/>
        <v>0</v>
      </c>
      <c r="J159" s="57">
        <f t="shared" si="62"/>
        <v>0</v>
      </c>
      <c r="K159" s="58">
        <f t="shared" si="63"/>
        <v>0</v>
      </c>
      <c r="L159" s="58"/>
      <c r="M159" s="40">
        <f t="shared" si="52"/>
        <v>5.2925253280708587E+141</v>
      </c>
      <c r="N159" s="40">
        <f t="shared" si="53"/>
        <v>5.2925253280708116E-15</v>
      </c>
      <c r="O159" s="50">
        <f t="shared" si="54"/>
        <v>156</v>
      </c>
      <c r="P159" s="40">
        <f t="shared" si="55"/>
        <v>7.0840325938788707E-16</v>
      </c>
      <c r="Q159" s="46">
        <f t="shared" si="56"/>
        <v>-119</v>
      </c>
      <c r="R159" s="40">
        <f t="shared" si="70"/>
        <v>7.4710629262829</v>
      </c>
      <c r="S159" s="46">
        <f t="shared" si="73"/>
        <v>275</v>
      </c>
      <c r="T159" s="40">
        <f t="shared" si="74"/>
        <v>7.4710629262828991E+275</v>
      </c>
      <c r="U159" s="35"/>
      <c r="V159" s="38">
        <f t="shared" si="58"/>
        <v>7.4710629262828918E+275</v>
      </c>
      <c r="W159" s="35">
        <f t="shared" si="71"/>
        <v>74710629262829</v>
      </c>
      <c r="X159" s="35">
        <f t="shared" si="72"/>
        <v>7.4710629262829004E+275</v>
      </c>
      <c r="Y159">
        <v>262</v>
      </c>
      <c r="Z159">
        <f t="shared" si="66"/>
        <v>15.599999999999961</v>
      </c>
      <c r="AA159">
        <f t="shared" si="64"/>
        <v>6.5896038897634984E-3</v>
      </c>
      <c r="AB159">
        <f t="shared" si="67"/>
        <v>1.2360796928923385E-2</v>
      </c>
      <c r="AC159" s="116">
        <f>AC160</f>
        <v>51.5</v>
      </c>
      <c r="AD159" s="116">
        <v>0</v>
      </c>
      <c r="AE159" s="116">
        <v>0</v>
      </c>
    </row>
    <row r="160" spans="1:31">
      <c r="A160">
        <v>157</v>
      </c>
      <c r="B160">
        <f t="shared" si="49"/>
        <v>1.1093807194978196E-139</v>
      </c>
      <c r="D160" s="43">
        <f t="shared" si="50"/>
        <v>1.1093807194978084E-139</v>
      </c>
      <c r="E160" s="43">
        <f t="shared" si="59"/>
        <v>1.1093807194978728E-139</v>
      </c>
      <c r="F160" s="43">
        <f t="shared" si="51"/>
        <v>1</v>
      </c>
      <c r="G160" s="43">
        <f t="shared" si="60"/>
        <v>1.1093807194978795E-139</v>
      </c>
      <c r="H160" s="43">
        <f t="shared" si="61"/>
        <v>1</v>
      </c>
      <c r="I160" s="76">
        <f t="shared" si="65"/>
        <v>0</v>
      </c>
      <c r="J160" s="57">
        <f t="shared" si="62"/>
        <v>0</v>
      </c>
      <c r="K160" s="58">
        <f t="shared" si="63"/>
        <v>0</v>
      </c>
      <c r="L160" s="58"/>
      <c r="M160" s="40">
        <f t="shared" si="52"/>
        <v>4.2869455157373948E+142</v>
      </c>
      <c r="N160" s="40">
        <f t="shared" si="53"/>
        <v>4.2869455157373577E-15</v>
      </c>
      <c r="O160" s="50">
        <f t="shared" si="54"/>
        <v>157</v>
      </c>
      <c r="P160" s="40">
        <f t="shared" si="55"/>
        <v>3.6548193637209471E-15</v>
      </c>
      <c r="Q160" s="46">
        <f t="shared" si="56"/>
        <v>-121</v>
      </c>
      <c r="R160" s="40">
        <f t="shared" si="70"/>
        <v>1.1729568794264151</v>
      </c>
      <c r="S160" s="46">
        <f t="shared" si="73"/>
        <v>278</v>
      </c>
      <c r="T160" s="40">
        <f t="shared" si="74"/>
        <v>1.1729568794264151E+278</v>
      </c>
      <c r="U160" s="35"/>
      <c r="V160" s="38">
        <f t="shared" si="58"/>
        <v>1.1729568794264134E+278</v>
      </c>
      <c r="W160" s="35">
        <f t="shared" si="71"/>
        <v>1.1729568794264152E+16</v>
      </c>
      <c r="X160" s="35">
        <f t="shared" si="72"/>
        <v>1.1729568794264153E+278</v>
      </c>
      <c r="Y160">
        <v>262</v>
      </c>
      <c r="Z160">
        <f t="shared" si="66"/>
        <v>15.69999999999996</v>
      </c>
      <c r="AA160">
        <f t="shared" si="64"/>
        <v>6.1501214852669557E-3</v>
      </c>
      <c r="AB160">
        <f t="shared" si="67"/>
        <v>1.1482342706062404E-2</v>
      </c>
      <c r="AC160">
        <v>51.5</v>
      </c>
      <c r="AD160">
        <f>_xlfn.POISSON.DIST(AC160+0.5,$AH$1,FALSE)</f>
        <v>6.5582397033881198E-25</v>
      </c>
      <c r="AE160">
        <f>1-_xlfn.POISSON.DIST(AC160-0.5,$AH$1,TRUE)</f>
        <v>0</v>
      </c>
    </row>
    <row r="161" spans="1:31">
      <c r="A161">
        <v>158</v>
      </c>
      <c r="B161">
        <f t="shared" si="49"/>
        <v>5.6873315366660353E-141</v>
      </c>
      <c r="D161" s="43">
        <f t="shared" si="50"/>
        <v>5.6873315366659782E-141</v>
      </c>
      <c r="E161" s="43">
        <f t="shared" si="59"/>
        <v>5.6873315366663441E-141</v>
      </c>
      <c r="F161" s="43">
        <f t="shared" si="51"/>
        <v>1</v>
      </c>
      <c r="G161" s="43">
        <f t="shared" si="60"/>
        <v>5.6873315366658826E-141</v>
      </c>
      <c r="H161" s="43">
        <f t="shared" si="61"/>
        <v>1</v>
      </c>
      <c r="I161" s="76">
        <f t="shared" si="65"/>
        <v>0</v>
      </c>
      <c r="J161" s="57">
        <f t="shared" si="62"/>
        <v>0</v>
      </c>
      <c r="K161" s="58">
        <f t="shared" si="63"/>
        <v>0</v>
      </c>
      <c r="L161" s="58"/>
      <c r="M161" s="40">
        <f t="shared" si="52"/>
        <v>3.4724258677472909E+143</v>
      </c>
      <c r="N161" s="40">
        <f t="shared" si="53"/>
        <v>3.4724258677472592E-15</v>
      </c>
      <c r="O161" s="50">
        <f t="shared" si="54"/>
        <v>158</v>
      </c>
      <c r="P161" s="40">
        <f t="shared" si="55"/>
        <v>1.8736732181101052E-15</v>
      </c>
      <c r="Q161" s="46">
        <f t="shared" si="56"/>
        <v>-122</v>
      </c>
      <c r="R161" s="40">
        <f t="shared" si="70"/>
        <v>1.853271869493736</v>
      </c>
      <c r="S161" s="46">
        <f t="shared" si="73"/>
        <v>280</v>
      </c>
      <c r="T161" s="40">
        <f t="shared" si="74"/>
        <v>1.8532718694937362E+280</v>
      </c>
      <c r="U161" s="35"/>
      <c r="V161" s="38">
        <f t="shared" si="58"/>
        <v>1.8532718694937346E+280</v>
      </c>
      <c r="W161" s="35">
        <f t="shared" si="71"/>
        <v>1.8532718694937359E+18</v>
      </c>
      <c r="X161" s="35">
        <f t="shared" si="72"/>
        <v>1.8532718694937358E+280</v>
      </c>
      <c r="Y161">
        <v>262</v>
      </c>
      <c r="Z161">
        <f t="shared" si="66"/>
        <v>15.79999999999996</v>
      </c>
      <c r="AA161">
        <f t="shared" si="64"/>
        <v>5.7364086259951144E-3</v>
      </c>
      <c r="AB161">
        <f t="shared" si="67"/>
        <v>1.0660455213579598E-2</v>
      </c>
      <c r="AC161" s="115">
        <f>AC160+1</f>
        <v>52.5</v>
      </c>
      <c r="AD161" s="115">
        <f>AD160</f>
        <v>6.5582397033881198E-25</v>
      </c>
      <c r="AE161" s="115">
        <f>AE160</f>
        <v>0</v>
      </c>
    </row>
    <row r="162" spans="1:31">
      <c r="A162">
        <v>159</v>
      </c>
      <c r="B162">
        <f t="shared" si="49"/>
        <v>2.8973198394336421E-142</v>
      </c>
      <c r="D162" s="43">
        <f t="shared" si="50"/>
        <v>2.8973198394336104E-142</v>
      </c>
      <c r="E162" s="43">
        <f t="shared" si="59"/>
        <v>2.8973198394335631E-142</v>
      </c>
      <c r="F162" s="43">
        <f t="shared" si="51"/>
        <v>1</v>
      </c>
      <c r="G162" s="43">
        <f t="shared" si="60"/>
        <v>2.8973198394335977E-142</v>
      </c>
      <c r="H162" s="43">
        <f t="shared" si="61"/>
        <v>1</v>
      </c>
      <c r="I162" s="76">
        <f t="shared" si="65"/>
        <v>0</v>
      </c>
      <c r="J162" s="57">
        <f t="shared" si="62"/>
        <v>0</v>
      </c>
      <c r="K162" s="58">
        <f t="shared" si="63"/>
        <v>0</v>
      </c>
      <c r="L162" s="58"/>
      <c r="M162" s="40">
        <f t="shared" si="52"/>
        <v>2.8126649528753049E+144</v>
      </c>
      <c r="N162" s="40">
        <f t="shared" si="53"/>
        <v>2.8126649528752794E-15</v>
      </c>
      <c r="O162" s="50">
        <f t="shared" si="54"/>
        <v>159</v>
      </c>
      <c r="P162" s="40">
        <f t="shared" si="55"/>
        <v>9.5451277149005323E-16</v>
      </c>
      <c r="Q162" s="46">
        <f t="shared" si="56"/>
        <v>-123</v>
      </c>
      <c r="R162" s="40">
        <f t="shared" si="70"/>
        <v>2.9467022724950405</v>
      </c>
      <c r="S162" s="46">
        <f t="shared" si="73"/>
        <v>282</v>
      </c>
      <c r="T162" s="40">
        <f t="shared" si="74"/>
        <v>2.9467022724950405E+282</v>
      </c>
      <c r="U162" s="35"/>
      <c r="V162" s="38">
        <f t="shared" si="58"/>
        <v>2.9467022724950358E+282</v>
      </c>
      <c r="W162" s="35">
        <f t="shared" si="71"/>
        <v>2.9467022724950403E+20</v>
      </c>
      <c r="X162" s="35">
        <f t="shared" si="72"/>
        <v>2.9467022724950405E+282</v>
      </c>
      <c r="Y162">
        <v>262</v>
      </c>
      <c r="Z162">
        <f t="shared" si="66"/>
        <v>15.899999999999959</v>
      </c>
      <c r="AA162">
        <f t="shared" si="64"/>
        <v>5.3472453222828693E-3</v>
      </c>
      <c r="AB162">
        <f t="shared" si="67"/>
        <v>9.8919804727698769E-3</v>
      </c>
      <c r="AC162" s="116">
        <f>AC163</f>
        <v>52.5</v>
      </c>
      <c r="AD162" s="116">
        <v>0</v>
      </c>
      <c r="AE162" s="116">
        <v>0</v>
      </c>
    </row>
    <row r="163" spans="1:31">
      <c r="A163">
        <v>160</v>
      </c>
      <c r="B163">
        <f t="shared" si="49"/>
        <v>1.4667681687132805E-143</v>
      </c>
      <c r="D163" s="43">
        <f t="shared" si="50"/>
        <v>1.4667681687132653E-143</v>
      </c>
      <c r="E163" s="43">
        <f t="shared" si="59"/>
        <v>1.4667681687132587E-143</v>
      </c>
      <c r="F163" s="43">
        <f t="shared" si="51"/>
        <v>1</v>
      </c>
      <c r="G163" s="43">
        <f t="shared" si="60"/>
        <v>1.4667681687133529E-143</v>
      </c>
      <c r="H163" s="43">
        <f t="shared" si="61"/>
        <v>1</v>
      </c>
      <c r="I163" s="76">
        <f t="shared" si="65"/>
        <v>0</v>
      </c>
      <c r="J163" s="57">
        <f t="shared" si="62"/>
        <v>0</v>
      </c>
      <c r="K163" s="58">
        <f t="shared" si="63"/>
        <v>0</v>
      </c>
      <c r="L163" s="58"/>
      <c r="M163" s="40">
        <f t="shared" si="52"/>
        <v>2.2782586118289974E+145</v>
      </c>
      <c r="N163" s="40">
        <f t="shared" si="53"/>
        <v>2.2782586118289763E-15</v>
      </c>
      <c r="O163" s="50">
        <f t="shared" si="54"/>
        <v>160</v>
      </c>
      <c r="P163" s="40">
        <f t="shared" si="55"/>
        <v>4.8322209056683946E-16</v>
      </c>
      <c r="Q163" s="46">
        <f t="shared" si="56"/>
        <v>-124</v>
      </c>
      <c r="R163" s="40">
        <f t="shared" si="70"/>
        <v>4.7147236359920646</v>
      </c>
      <c r="S163" s="46">
        <f t="shared" si="73"/>
        <v>284</v>
      </c>
      <c r="T163" s="40">
        <f t="shared" si="74"/>
        <v>4.7147236359920649E+284</v>
      </c>
      <c r="U163" s="35"/>
      <c r="V163" s="38">
        <f t="shared" si="58"/>
        <v>4.7147236359920609E+284</v>
      </c>
      <c r="W163" s="35">
        <f t="shared" si="71"/>
        <v>4.7147236359920645E+22</v>
      </c>
      <c r="X163" s="35">
        <f t="shared" si="72"/>
        <v>4.7147236359920649E+284</v>
      </c>
      <c r="Y163">
        <v>262</v>
      </c>
      <c r="Z163">
        <f t="shared" si="66"/>
        <v>15.999999999999959</v>
      </c>
      <c r="AA163">
        <f t="shared" si="64"/>
        <v>4.9814457480392964E-3</v>
      </c>
      <c r="AB163">
        <f t="shared" si="67"/>
        <v>9.173900914839302E-3</v>
      </c>
      <c r="AC163">
        <v>52.5</v>
      </c>
      <c r="AD163">
        <f>_xlfn.POISSON.DIST(AC163+0.5,$AH$1,FALSE)</f>
        <v>1.0022970112725213E-25</v>
      </c>
      <c r="AE163">
        <f>1-_xlfn.POISSON.DIST(AC163-0.5,$AH$1,TRUE)</f>
        <v>0</v>
      </c>
    </row>
    <row r="164" spans="1:31">
      <c r="A164">
        <v>161</v>
      </c>
      <c r="B164">
        <f t="shared" si="49"/>
        <v>7.3793926500481766E-145</v>
      </c>
      <c r="D164" s="43">
        <f t="shared" si="50"/>
        <v>7.3793926500481055E-145</v>
      </c>
      <c r="E164" s="43">
        <f t="shared" si="59"/>
        <v>7.3793926500485451E-145</v>
      </c>
      <c r="F164" s="43">
        <f t="shared" si="51"/>
        <v>1</v>
      </c>
      <c r="G164" s="43">
        <f t="shared" si="60"/>
        <v>7.3793926500479903E-145</v>
      </c>
      <c r="H164" s="43">
        <f t="shared" si="61"/>
        <v>1</v>
      </c>
      <c r="I164" s="76">
        <f t="shared" si="65"/>
        <v>0</v>
      </c>
      <c r="J164" s="57">
        <f t="shared" si="62"/>
        <v>0</v>
      </c>
      <c r="K164" s="58">
        <f t="shared" si="63"/>
        <v>0</v>
      </c>
      <c r="L164" s="58"/>
      <c r="M164" s="40">
        <f t="shared" si="52"/>
        <v>1.8453894755814879E+146</v>
      </c>
      <c r="N164" s="40">
        <f t="shared" si="53"/>
        <v>1.8453894755814708E-15</v>
      </c>
      <c r="O164" s="50">
        <f t="shared" si="54"/>
        <v>161</v>
      </c>
      <c r="P164" s="40">
        <f t="shared" si="55"/>
        <v>2.4311173500567704E-16</v>
      </c>
      <c r="Q164" s="46">
        <f t="shared" si="56"/>
        <v>-125</v>
      </c>
      <c r="R164" s="40">
        <f t="shared" si="70"/>
        <v>7.5907050539472234</v>
      </c>
      <c r="S164" s="46">
        <f t="shared" si="73"/>
        <v>286</v>
      </c>
      <c r="T164" s="40">
        <f t="shared" si="74"/>
        <v>7.5907050539472232E+286</v>
      </c>
      <c r="U164" s="35"/>
      <c r="V164" s="38">
        <f t="shared" si="58"/>
        <v>7.5907050539472232E+286</v>
      </c>
      <c r="W164" s="35">
        <f t="shared" si="71"/>
        <v>7.5907050539472236E+24</v>
      </c>
      <c r="X164" s="35">
        <f t="shared" si="72"/>
        <v>7.5907050539472241E+286</v>
      </c>
      <c r="Y164">
        <v>262</v>
      </c>
      <c r="Z164">
        <f t="shared" si="66"/>
        <v>16.099999999999959</v>
      </c>
      <c r="AA164">
        <f t="shared" si="64"/>
        <v>4.6378593147438753E-3</v>
      </c>
      <c r="AB164">
        <f t="shared" si="67"/>
        <v>8.5033326444220146E-3</v>
      </c>
      <c r="AC164" s="115">
        <f>AC163+1</f>
        <v>53.5</v>
      </c>
      <c r="AD164" s="115">
        <f>AD163</f>
        <v>1.0022970112725213E-25</v>
      </c>
      <c r="AE164" s="115">
        <f>AE163</f>
        <v>0</v>
      </c>
    </row>
    <row r="165" spans="1:31">
      <c r="A165">
        <v>162</v>
      </c>
      <c r="B165">
        <f t="shared" si="49"/>
        <v>3.6896963250240901E-146</v>
      </c>
      <c r="D165" s="43">
        <f t="shared" si="50"/>
        <v>3.6896963250240536E-146</v>
      </c>
      <c r="E165" s="43">
        <f t="shared" si="59"/>
        <v>3.6896963250239954E-146</v>
      </c>
      <c r="F165" s="43">
        <f t="shared" si="51"/>
        <v>1</v>
      </c>
      <c r="G165" s="43">
        <f t="shared" si="60"/>
        <v>3.6896963250238972E-146</v>
      </c>
      <c r="H165" s="43">
        <f t="shared" si="61"/>
        <v>1</v>
      </c>
      <c r="I165" s="76">
        <f t="shared" si="65"/>
        <v>0</v>
      </c>
      <c r="J165" s="57">
        <f t="shared" si="62"/>
        <v>0</v>
      </c>
      <c r="K165" s="58">
        <f t="shared" si="63"/>
        <v>0</v>
      </c>
      <c r="L165" s="58"/>
      <c r="M165" s="40">
        <f t="shared" si="52"/>
        <v>1.4947654752210052E+147</v>
      </c>
      <c r="N165" s="40">
        <f t="shared" si="53"/>
        <v>1.4947654752209912E-15</v>
      </c>
      <c r="O165" s="50">
        <f t="shared" si="54"/>
        <v>162</v>
      </c>
      <c r="P165" s="40">
        <f t="shared" si="55"/>
        <v>1.215558675028385E-15</v>
      </c>
      <c r="Q165" s="46">
        <f t="shared" si="56"/>
        <v>-127</v>
      </c>
      <c r="R165" s="40">
        <f t="shared" si="70"/>
        <v>1.2296942187394502</v>
      </c>
      <c r="S165" s="46">
        <f t="shared" si="73"/>
        <v>289</v>
      </c>
      <c r="T165" s="40">
        <f t="shared" si="74"/>
        <v>1.2296942187394503E+289</v>
      </c>
      <c r="U165" s="35"/>
      <c r="V165" s="38">
        <f t="shared" si="58"/>
        <v>1.2296942187394494E+289</v>
      </c>
      <c r="W165" s="35">
        <f t="shared" si="71"/>
        <v>1.2296942187394502E+27</v>
      </c>
      <c r="X165" s="35">
        <f t="shared" si="72"/>
        <v>1.2296942187394503E+289</v>
      </c>
      <c r="Y165">
        <v>262</v>
      </c>
      <c r="Z165">
        <f t="shared" si="66"/>
        <v>16.19999999999996</v>
      </c>
      <c r="AA165">
        <f t="shared" si="64"/>
        <v>4.3153715149707866E-3</v>
      </c>
      <c r="AB165">
        <f t="shared" si="67"/>
        <v>7.8775224785721625E-3</v>
      </c>
      <c r="AC165" s="116">
        <f>AC166</f>
        <v>53.5</v>
      </c>
      <c r="AD165" s="116">
        <v>0</v>
      </c>
      <c r="AE165" s="116">
        <v>0</v>
      </c>
    </row>
    <row r="166" spans="1:31">
      <c r="A166">
        <v>163</v>
      </c>
      <c r="B166">
        <f t="shared" si="49"/>
        <v>1.8335300756254673E-147</v>
      </c>
      <c r="D166" s="43">
        <f t="shared" si="50"/>
        <v>1.8335300756254493E-147</v>
      </c>
      <c r="E166" s="43">
        <f t="shared" si="59"/>
        <v>1.833530075625372E-147</v>
      </c>
      <c r="F166" s="43">
        <f t="shared" si="51"/>
        <v>1</v>
      </c>
      <c r="G166" s="43">
        <f t="shared" si="60"/>
        <v>1.833530075625292E-147</v>
      </c>
      <c r="H166" s="43">
        <f t="shared" si="61"/>
        <v>1</v>
      </c>
      <c r="I166" s="76">
        <f t="shared" si="65"/>
        <v>0</v>
      </c>
      <c r="J166" s="57">
        <f t="shared" si="62"/>
        <v>0</v>
      </c>
      <c r="K166" s="58">
        <f t="shared" si="63"/>
        <v>0</v>
      </c>
      <c r="L166" s="58"/>
      <c r="M166" s="40">
        <f t="shared" si="52"/>
        <v>1.210760034929014E+148</v>
      </c>
      <c r="N166" s="40">
        <f t="shared" si="53"/>
        <v>1.2107600349290027E-15</v>
      </c>
      <c r="O166" s="50">
        <f t="shared" si="54"/>
        <v>163</v>
      </c>
      <c r="P166" s="40">
        <f t="shared" si="55"/>
        <v>6.0405062992208077E-16</v>
      </c>
      <c r="Q166" s="46">
        <f t="shared" si="56"/>
        <v>-128</v>
      </c>
      <c r="R166" s="40">
        <f t="shared" si="70"/>
        <v>2.004401576545304</v>
      </c>
      <c r="S166" s="46">
        <f t="shared" si="73"/>
        <v>291</v>
      </c>
      <c r="T166" s="40">
        <f t="shared" si="74"/>
        <v>2.004401576545304E+291</v>
      </c>
      <c r="U166" s="35"/>
      <c r="V166" s="38">
        <f t="shared" si="58"/>
        <v>2.0044015765453032E+291</v>
      </c>
      <c r="W166" s="35">
        <f t="shared" si="71"/>
        <v>2.0044015765453038E+29</v>
      </c>
      <c r="X166" s="35">
        <f t="shared" si="72"/>
        <v>2.0044015765453037E+291</v>
      </c>
      <c r="Y166">
        <v>262</v>
      </c>
      <c r="Z166">
        <f t="shared" si="66"/>
        <v>16.299999999999962</v>
      </c>
      <c r="AA166">
        <f t="shared" si="64"/>
        <v>4.0129045514481852E-3</v>
      </c>
      <c r="AB166">
        <f t="shared" si="67"/>
        <v>7.2938447916776521E-3</v>
      </c>
      <c r="AC166">
        <v>53.5</v>
      </c>
      <c r="AD166">
        <f>_xlfn.POISSON.DIST(AC166+0.5,$AH$1,FALSE)</f>
        <v>1.5034455169088001E-26</v>
      </c>
      <c r="AE166">
        <f>1-_xlfn.POISSON.DIST(AC166-0.5,$AH$1,TRUE)</f>
        <v>0</v>
      </c>
    </row>
    <row r="167" spans="1:31">
      <c r="A167">
        <v>164</v>
      </c>
      <c r="B167">
        <f t="shared" si="49"/>
        <v>9.0558497637599252E-149</v>
      </c>
      <c r="D167" s="43">
        <f t="shared" si="50"/>
        <v>9.0558497637598401E-149</v>
      </c>
      <c r="E167" s="43">
        <f t="shared" si="59"/>
        <v>9.0558497637590638E-149</v>
      </c>
      <c r="F167" s="43">
        <f t="shared" si="51"/>
        <v>1</v>
      </c>
      <c r="G167" s="43">
        <f t="shared" si="60"/>
        <v>9.0558497637599356E-149</v>
      </c>
      <c r="H167" s="43">
        <f t="shared" si="61"/>
        <v>1</v>
      </c>
      <c r="I167" s="76">
        <f t="shared" si="65"/>
        <v>0</v>
      </c>
      <c r="J167" s="57">
        <f t="shared" si="62"/>
        <v>0</v>
      </c>
      <c r="K167" s="58">
        <f t="shared" si="63"/>
        <v>0</v>
      </c>
      <c r="L167" s="58"/>
      <c r="M167" s="40">
        <f t="shared" si="52"/>
        <v>9.8071562829250139E+148</v>
      </c>
      <c r="N167" s="40">
        <f t="shared" si="53"/>
        <v>9.8071562829249212E-16</v>
      </c>
      <c r="O167" s="50">
        <f t="shared" si="54"/>
        <v>164</v>
      </c>
      <c r="P167" s="40">
        <f t="shared" si="55"/>
        <v>2.9834207941273502E-16</v>
      </c>
      <c r="Q167" s="46">
        <f t="shared" si="56"/>
        <v>-129</v>
      </c>
      <c r="R167" s="40">
        <f t="shared" si="70"/>
        <v>3.2872185855342986</v>
      </c>
      <c r="S167" s="46">
        <f t="shared" si="73"/>
        <v>293</v>
      </c>
      <c r="T167" s="40">
        <f t="shared" si="74"/>
        <v>3.287218585534298E+293</v>
      </c>
      <c r="U167" s="35"/>
      <c r="V167" s="38">
        <f t="shared" si="58"/>
        <v>3.2872185855342987E+293</v>
      </c>
      <c r="W167" s="35">
        <f t="shared" si="71"/>
        <v>3.2872185855342983E+31</v>
      </c>
      <c r="X167" s="35">
        <f t="shared" si="72"/>
        <v>3.287218585534298E+293</v>
      </c>
      <c r="Y167">
        <v>262</v>
      </c>
      <c r="Z167">
        <f t="shared" si="66"/>
        <v>16.399999999999963</v>
      </c>
      <c r="AA167">
        <f t="shared" si="64"/>
        <v>3.7294177673975176E-3</v>
      </c>
      <c r="AB167">
        <f t="shared" si="67"/>
        <v>6.7497981950898796E-3</v>
      </c>
      <c r="AC167" s="115">
        <f>AC166+1</f>
        <v>54.5</v>
      </c>
      <c r="AD167" s="115">
        <f>AD166</f>
        <v>1.5034455169088001E-26</v>
      </c>
      <c r="AE167" s="115">
        <f>AE166</f>
        <v>0</v>
      </c>
    </row>
    <row r="168" spans="1:31">
      <c r="A168">
        <v>165</v>
      </c>
      <c r="B168">
        <f t="shared" si="49"/>
        <v>4.4455989749366992E-150</v>
      </c>
      <c r="D168" s="43">
        <f t="shared" si="50"/>
        <v>4.4455989749366498E-150</v>
      </c>
      <c r="E168" s="43">
        <f t="shared" si="59"/>
        <v>4.4455989749366954E-150</v>
      </c>
      <c r="F168" s="43">
        <f t="shared" si="51"/>
        <v>1</v>
      </c>
      <c r="G168" s="43">
        <f t="shared" si="60"/>
        <v>4.4455989749364214E-150</v>
      </c>
      <c r="H168" s="43">
        <f t="shared" si="61"/>
        <v>1</v>
      </c>
      <c r="I168" s="76">
        <f t="shared" si="65"/>
        <v>0</v>
      </c>
      <c r="J168" s="57">
        <f t="shared" si="62"/>
        <v>0</v>
      </c>
      <c r="K168" s="58">
        <f t="shared" si="63"/>
        <v>0</v>
      </c>
      <c r="L168" s="58"/>
      <c r="M168" s="40">
        <f t="shared" si="52"/>
        <v>7.9437965891692612E+149</v>
      </c>
      <c r="N168" s="40">
        <f t="shared" si="53"/>
        <v>7.9437965891691859E-16</v>
      </c>
      <c r="O168" s="50">
        <f t="shared" si="54"/>
        <v>165</v>
      </c>
      <c r="P168" s="40">
        <f t="shared" si="55"/>
        <v>1.4645883898443357E-16</v>
      </c>
      <c r="Q168" s="46">
        <f t="shared" si="56"/>
        <v>-130</v>
      </c>
      <c r="R168" s="40">
        <f t="shared" si="70"/>
        <v>5.4239106661315919</v>
      </c>
      <c r="S168" s="46">
        <f t="shared" si="73"/>
        <v>295</v>
      </c>
      <c r="T168" s="40">
        <f t="shared" si="74"/>
        <v>5.4239106661315914E+295</v>
      </c>
      <c r="U168" s="35"/>
      <c r="V168" s="38">
        <f t="shared" si="58"/>
        <v>5.4239106661315832E+295</v>
      </c>
      <c r="W168" s="35">
        <f t="shared" si="71"/>
        <v>5.4239106661315917E+33</v>
      </c>
      <c r="X168" s="35">
        <f t="shared" si="72"/>
        <v>5.4239106661315914E+295</v>
      </c>
      <c r="Y168">
        <v>262</v>
      </c>
      <c r="Z168">
        <f t="shared" si="66"/>
        <v>16.499999999999964</v>
      </c>
      <c r="AA168">
        <f t="shared" si="64"/>
        <v>3.4639078935619306E-3</v>
      </c>
      <c r="AB168">
        <f t="shared" si="67"/>
        <v>6.2430020785923654E-3</v>
      </c>
      <c r="AC168" s="116">
        <f>AC169</f>
        <v>54.5</v>
      </c>
      <c r="AD168" s="116">
        <v>0</v>
      </c>
      <c r="AE168" s="116">
        <v>0</v>
      </c>
    </row>
    <row r="169" spans="1:31">
      <c r="A169">
        <v>166</v>
      </c>
      <c r="B169">
        <f t="shared" si="49"/>
        <v>2.1692380540353755E-151</v>
      </c>
      <c r="D169" s="43">
        <f t="shared" si="50"/>
        <v>2.1692380540353528E-151</v>
      </c>
      <c r="E169" s="43">
        <f t="shared" si="59"/>
        <v>2.1692380540352415E-151</v>
      </c>
      <c r="F169" s="43">
        <f t="shared" si="51"/>
        <v>1</v>
      </c>
      <c r="G169" s="43">
        <f t="shared" si="60"/>
        <v>2.1692380540352711E-151</v>
      </c>
      <c r="H169" s="43">
        <f t="shared" si="61"/>
        <v>1</v>
      </c>
      <c r="I169" s="76">
        <f t="shared" si="65"/>
        <v>0</v>
      </c>
      <c r="J169" s="57">
        <f t="shared" si="62"/>
        <v>0</v>
      </c>
      <c r="K169" s="58">
        <f t="shared" si="63"/>
        <v>0</v>
      </c>
      <c r="L169" s="58"/>
      <c r="M169" s="40">
        <f t="shared" si="52"/>
        <v>6.4344752372271013E+150</v>
      </c>
      <c r="N169" s="40">
        <f t="shared" si="53"/>
        <v>6.4344752372270402E-16</v>
      </c>
      <c r="O169" s="50">
        <f t="shared" si="54"/>
        <v>166</v>
      </c>
      <c r="P169" s="40">
        <f t="shared" si="55"/>
        <v>7.1464855167103119E-17</v>
      </c>
      <c r="Q169" s="46">
        <f t="shared" si="56"/>
        <v>-131</v>
      </c>
      <c r="R169" s="40">
        <f t="shared" si="70"/>
        <v>9.0036917057784418</v>
      </c>
      <c r="S169" s="46">
        <f t="shared" si="73"/>
        <v>297</v>
      </c>
      <c r="T169" s="40">
        <f t="shared" si="74"/>
        <v>9.0036917057784422E+297</v>
      </c>
      <c r="U169" s="35"/>
      <c r="V169" s="38">
        <f t="shared" si="58"/>
        <v>9.0036917057784341E+297</v>
      </c>
      <c r="W169" s="35">
        <f t="shared" si="71"/>
        <v>9.003691705778442E+35</v>
      </c>
      <c r="X169" s="35">
        <f t="shared" si="72"/>
        <v>9.0036917057784422E+297</v>
      </c>
      <c r="Y169">
        <v>262</v>
      </c>
      <c r="Z169">
        <f t="shared" si="66"/>
        <v>16.599999999999966</v>
      </c>
      <c r="AA169">
        <f t="shared" si="64"/>
        <v>3.2154091269327805E-3</v>
      </c>
      <c r="AB169">
        <f t="shared" si="67"/>
        <v>5.7711930391598889E-3</v>
      </c>
      <c r="AC169">
        <v>54.5</v>
      </c>
      <c r="AD169">
        <f>_xlfn.POISSON.DIST(AC169+0.5,$AH$1,FALSE)</f>
        <v>2.2141652158111665E-27</v>
      </c>
      <c r="AE169">
        <f>1-_xlfn.POISSON.DIST(AC169-0.5,$AH$1,TRUE)</f>
        <v>0</v>
      </c>
    </row>
    <row r="170" spans="1:31">
      <c r="A170">
        <v>167</v>
      </c>
      <c r="B170">
        <f t="shared" si="49"/>
        <v>1.0521454034542841E-152</v>
      </c>
      <c r="D170" s="43">
        <f t="shared" si="50"/>
        <v>1.0521454034542728E-152</v>
      </c>
      <c r="E170" s="43">
        <f t="shared" si="59"/>
        <v>1.0521454034542332E-152</v>
      </c>
      <c r="F170" s="43">
        <f t="shared" si="51"/>
        <v>1</v>
      </c>
      <c r="G170" s="43">
        <f t="shared" si="60"/>
        <v>1.0521454034542862E-152</v>
      </c>
      <c r="H170" s="43">
        <f t="shared" si="61"/>
        <v>1</v>
      </c>
      <c r="I170" s="76">
        <f t="shared" si="65"/>
        <v>0</v>
      </c>
      <c r="J170" s="57">
        <f t="shared" si="62"/>
        <v>0</v>
      </c>
      <c r="K170" s="58">
        <f t="shared" si="63"/>
        <v>0</v>
      </c>
      <c r="L170" s="58"/>
      <c r="M170" s="40">
        <f t="shared" si="52"/>
        <v>5.2119249421539515E+151</v>
      </c>
      <c r="N170" s="40">
        <f t="shared" si="53"/>
        <v>5.2119249421539021E-16</v>
      </c>
      <c r="O170" s="50">
        <f t="shared" si="54"/>
        <v>167</v>
      </c>
      <c r="P170" s="40">
        <f t="shared" si="55"/>
        <v>3.4662594422367381E-16</v>
      </c>
      <c r="Q170" s="46">
        <f t="shared" si="56"/>
        <v>-133</v>
      </c>
      <c r="R170" s="40">
        <f t="shared" si="70"/>
        <v>1.5036165148649998</v>
      </c>
      <c r="S170" s="46">
        <f t="shared" si="73"/>
        <v>300</v>
      </c>
      <c r="T170" s="40">
        <f t="shared" si="74"/>
        <v>1.5036165148649997E+300</v>
      </c>
      <c r="U170" s="35"/>
      <c r="V170" s="38">
        <f t="shared" si="58"/>
        <v>1.5036165148649983E+300</v>
      </c>
      <c r="W170" s="35">
        <f t="shared" si="71"/>
        <v>1.5036165148649999E+38</v>
      </c>
      <c r="X170" s="35">
        <f t="shared" si="72"/>
        <v>1.5036165148649997E+300</v>
      </c>
      <c r="Y170">
        <v>262</v>
      </c>
      <c r="Z170">
        <f t="shared" si="66"/>
        <v>16.699999999999967</v>
      </c>
      <c r="AA170">
        <f t="shared" si="64"/>
        <v>2.9829930557282837E-3</v>
      </c>
      <c r="AB170">
        <f t="shared" si="67"/>
        <v>5.3322212207954208E-3</v>
      </c>
      <c r="AC170" s="115">
        <f>AC169+1</f>
        <v>55.5</v>
      </c>
      <c r="AD170" s="115">
        <f>AD169</f>
        <v>2.2141652158111665E-27</v>
      </c>
      <c r="AE170" s="115">
        <f>AE169</f>
        <v>0</v>
      </c>
    </row>
    <row r="171" spans="1:31">
      <c r="A171">
        <v>168</v>
      </c>
      <c r="B171">
        <f t="shared" si="49"/>
        <v>5.0728439095117224E-154</v>
      </c>
      <c r="D171" s="43">
        <f t="shared" si="50"/>
        <v>5.0728439095116727E-154</v>
      </c>
      <c r="E171" s="43">
        <f t="shared" si="59"/>
        <v>5.072843909511737E-154</v>
      </c>
      <c r="F171" s="43">
        <f t="shared" si="51"/>
        <v>1</v>
      </c>
      <c r="G171" s="43">
        <f t="shared" si="60"/>
        <v>5.0728439095110951E-154</v>
      </c>
      <c r="H171" s="43">
        <f t="shared" si="61"/>
        <v>1</v>
      </c>
      <c r="I171" s="76">
        <f t="shared" si="65"/>
        <v>0</v>
      </c>
      <c r="J171" s="57">
        <f t="shared" si="62"/>
        <v>0</v>
      </c>
      <c r="K171" s="58">
        <f t="shared" si="63"/>
        <v>0</v>
      </c>
      <c r="L171" s="58"/>
      <c r="M171" s="40">
        <f t="shared" si="52"/>
        <v>4.2216592031447008E+152</v>
      </c>
      <c r="N171" s="40">
        <f t="shared" si="53"/>
        <v>4.2216592031446605E-16</v>
      </c>
      <c r="O171" s="50">
        <f t="shared" si="54"/>
        <v>168</v>
      </c>
      <c r="P171" s="40">
        <f t="shared" si="55"/>
        <v>1.6712322310784272E-16</v>
      </c>
      <c r="Q171" s="46">
        <f t="shared" si="56"/>
        <v>-134</v>
      </c>
      <c r="R171" s="40">
        <f t="shared" si="70"/>
        <v>2.5260757449731996</v>
      </c>
      <c r="S171" s="46">
        <f t="shared" si="73"/>
        <v>302</v>
      </c>
      <c r="T171" s="40">
        <f t="shared" si="74"/>
        <v>2.5260757449731999E+302</v>
      </c>
      <c r="U171" s="35"/>
      <c r="V171" s="38">
        <f t="shared" si="58"/>
        <v>2.5260757449731988E+302</v>
      </c>
      <c r="W171" s="35">
        <f t="shared" si="71"/>
        <v>2.5260757449731999E+40</v>
      </c>
      <c r="X171" s="35">
        <f t="shared" si="72"/>
        <v>2.5260757449731999E+302</v>
      </c>
      <c r="Y171">
        <v>262</v>
      </c>
      <c r="Z171">
        <f t="shared" si="66"/>
        <v>16.799999999999969</v>
      </c>
      <c r="AA171">
        <f t="shared" si="64"/>
        <v>2.7657684446762035E-3</v>
      </c>
      <c r="AB171">
        <f t="shared" si="67"/>
        <v>4.9240465875844373E-3</v>
      </c>
      <c r="AC171" s="116">
        <f>AC172</f>
        <v>55.5</v>
      </c>
      <c r="AD171" s="116">
        <v>0</v>
      </c>
      <c r="AE171" s="116">
        <v>0</v>
      </c>
    </row>
    <row r="172" spans="1:31">
      <c r="A172">
        <v>169</v>
      </c>
      <c r="B172">
        <f t="shared" si="49"/>
        <v>2.4313630572215958E-155</v>
      </c>
      <c r="D172" s="43">
        <f t="shared" si="50"/>
        <v>2.4313630572215697E-155</v>
      </c>
      <c r="E172" s="43">
        <f t="shared" si="59"/>
        <v>2.431363057221294E-155</v>
      </c>
      <c r="F172" s="43">
        <f t="shared" si="51"/>
        <v>1</v>
      </c>
      <c r="G172" s="43">
        <f t="shared" si="60"/>
        <v>2.4313630572213213E-155</v>
      </c>
      <c r="H172" s="43">
        <f t="shared" si="61"/>
        <v>1</v>
      </c>
      <c r="I172" s="76">
        <f t="shared" si="65"/>
        <v>0</v>
      </c>
      <c r="J172" s="57">
        <f t="shared" si="62"/>
        <v>0</v>
      </c>
      <c r="K172" s="58">
        <f t="shared" si="63"/>
        <v>0</v>
      </c>
      <c r="L172" s="58"/>
      <c r="M172" s="40">
        <f t="shared" si="52"/>
        <v>3.4195439545472084E+153</v>
      </c>
      <c r="N172" s="40">
        <f t="shared" si="53"/>
        <v>3.4195439545471743E-16</v>
      </c>
      <c r="O172" s="50">
        <f t="shared" si="54"/>
        <v>169</v>
      </c>
      <c r="P172" s="40">
        <f t="shared" si="55"/>
        <v>8.0100479714409793E-17</v>
      </c>
      <c r="Q172" s="46">
        <f t="shared" si="56"/>
        <v>-135</v>
      </c>
      <c r="R172" s="40">
        <f t="shared" si="70"/>
        <v>4.269068009004708</v>
      </c>
      <c r="S172" s="46">
        <f t="shared" si="73"/>
        <v>304</v>
      </c>
      <c r="T172" s="40">
        <f t="shared" si="74"/>
        <v>4.2690680090047075E+304</v>
      </c>
      <c r="U172" s="35"/>
      <c r="V172" s="38">
        <f t="shared" si="58"/>
        <v>4.2690680090047056E+304</v>
      </c>
      <c r="W172" s="35">
        <f t="shared" si="71"/>
        <v>4.2690680090047081E+42</v>
      </c>
      <c r="X172" s="35">
        <f t="shared" si="72"/>
        <v>4.269068009004708E+304</v>
      </c>
      <c r="Y172">
        <v>262</v>
      </c>
      <c r="Z172">
        <f t="shared" si="66"/>
        <v>16.89999999999997</v>
      </c>
      <c r="AA172">
        <f t="shared" si="64"/>
        <v>2.5628808941118883E-3</v>
      </c>
      <c r="AB172">
        <f t="shared" si="67"/>
        <v>4.5447351504869773E-3</v>
      </c>
      <c r="AC172">
        <v>55.5</v>
      </c>
      <c r="AD172">
        <f>_xlfn.POISSON.DIST(AC172+0.5,$AH$1,FALSE)</f>
        <v>3.202631830012538E-28</v>
      </c>
      <c r="AE172">
        <f>1-_xlfn.POISSON.DIST(AC172-0.5,$AH$1,TRUE)</f>
        <v>0</v>
      </c>
    </row>
    <row r="173" spans="1:31">
      <c r="A173">
        <v>170</v>
      </c>
      <c r="B173">
        <f t="shared" si="49"/>
        <v>1.1584729860879361E-156</v>
      </c>
      <c r="D173" s="43">
        <f t="shared" si="50"/>
        <v>1.1584729860879249E-156</v>
      </c>
      <c r="E173" s="43">
        <f t="shared" si="59"/>
        <v>1.158472986087806E-156</v>
      </c>
      <c r="F173" s="43">
        <f t="shared" si="51"/>
        <v>1</v>
      </c>
      <c r="G173" s="43">
        <f t="shared" si="60"/>
        <v>1.1584729860879229E-156</v>
      </c>
      <c r="H173" s="43">
        <f t="shared" si="61"/>
        <v>1</v>
      </c>
      <c r="I173" s="76">
        <f t="shared" si="65"/>
        <v>0</v>
      </c>
      <c r="J173" s="57">
        <f t="shared" si="62"/>
        <v>0</v>
      </c>
      <c r="K173" s="58">
        <f t="shared" si="63"/>
        <v>0</v>
      </c>
      <c r="L173" s="58"/>
      <c r="M173" s="40">
        <f t="shared" si="52"/>
        <v>2.7698306031832385E+154</v>
      </c>
      <c r="N173" s="40">
        <f t="shared" si="53"/>
        <v>2.7698306031832116E-16</v>
      </c>
      <c r="O173" s="50">
        <f t="shared" si="54"/>
        <v>170</v>
      </c>
      <c r="P173" s="40">
        <f t="shared" si="55"/>
        <v>3.8165522687454088E-17</v>
      </c>
      <c r="Q173" s="46">
        <f t="shared" si="56"/>
        <v>-136</v>
      </c>
      <c r="R173" s="40">
        <f t="shared" si="70"/>
        <v>7.2574156153080036</v>
      </c>
      <c r="S173" s="46">
        <f t="shared" si="73"/>
        <v>306</v>
      </c>
      <c r="T173" s="40">
        <f t="shared" si="74"/>
        <v>7.257415615308004E+306</v>
      </c>
      <c r="U173" s="35"/>
      <c r="V173" s="38">
        <f t="shared" si="58"/>
        <v>7.257415615308004E+306</v>
      </c>
      <c r="W173" s="35">
        <f t="shared" si="71"/>
        <v>7.2574156153080044E+44</v>
      </c>
      <c r="X173" s="35">
        <f t="shared" si="72"/>
        <v>7.257415615308004E+306</v>
      </c>
      <c r="Y173">
        <v>262</v>
      </c>
      <c r="Z173">
        <f t="shared" si="66"/>
        <v>16.999999999999972</v>
      </c>
      <c r="AA173">
        <f t="shared" si="64"/>
        <v>2.3735123858304656E-3</v>
      </c>
      <c r="AB173">
        <f t="shared" si="67"/>
        <v>4.1924551667999648E-3</v>
      </c>
      <c r="AC173" s="115">
        <f>AC172+1</f>
        <v>56.5</v>
      </c>
      <c r="AD173" s="115">
        <f>AD172</f>
        <v>3.202631830012538E-28</v>
      </c>
      <c r="AE173" s="115">
        <f>AE172</f>
        <v>0</v>
      </c>
    </row>
    <row r="174" spans="1:31">
      <c r="A174">
        <v>171</v>
      </c>
      <c r="B174" t="e">
        <f t="shared" si="49"/>
        <v>#NUM!</v>
      </c>
      <c r="D174" s="43">
        <f t="shared" si="50"/>
        <v>5.4875036183112191E-158</v>
      </c>
      <c r="E174" s="43">
        <f t="shared" si="59"/>
        <v>5.4875036183112142E-158</v>
      </c>
      <c r="F174" s="43">
        <f t="shared" si="51"/>
        <v>1</v>
      </c>
      <c r="G174" s="43">
        <f t="shared" si="60"/>
        <v>5.4875036183112935E-158</v>
      </c>
      <c r="H174" s="43">
        <f t="shared" si="61"/>
        <v>1</v>
      </c>
      <c r="I174" s="76">
        <f t="shared" si="65"/>
        <v>0</v>
      </c>
      <c r="J174" s="57">
        <f t="shared" si="62"/>
        <v>0</v>
      </c>
      <c r="K174" s="58">
        <f t="shared" si="63"/>
        <v>0</v>
      </c>
      <c r="L174" s="58"/>
      <c r="M174" s="40">
        <f t="shared" si="52"/>
        <v>2.2435627885784227E+155</v>
      </c>
      <c r="N174" s="40">
        <f t="shared" si="53"/>
        <v>2.2435627885784009E-16</v>
      </c>
      <c r="O174" s="50">
        <f t="shared" si="54"/>
        <v>171</v>
      </c>
      <c r="P174" s="40">
        <f t="shared" si="55"/>
        <v>1.8078405483530876E-16</v>
      </c>
      <c r="Q174" s="46">
        <f t="shared" si="56"/>
        <v>-138</v>
      </c>
      <c r="R174" s="40">
        <f t="shared" ref="R174:R237" si="75">W174/10^(S174-Y174)</f>
        <v>1.2410180702176687</v>
      </c>
      <c r="S174" s="46">
        <f t="shared" ref="S174:S237" si="76">ROUNDDOWN(LOG(W174),0)+Y174</f>
        <v>309</v>
      </c>
      <c r="T174" s="40" t="e">
        <f t="shared" si="74"/>
        <v>#NUM!</v>
      </c>
      <c r="U174" s="35"/>
      <c r="V174" s="38" t="e">
        <f t="shared" si="58"/>
        <v>#NUM!</v>
      </c>
      <c r="W174" s="35">
        <f t="shared" si="71"/>
        <v>1.2410180702176687E+47</v>
      </c>
      <c r="X174" s="35" t="e">
        <f t="shared" si="72"/>
        <v>#NUM!</v>
      </c>
      <c r="Y174">
        <v>262</v>
      </c>
      <c r="Z174">
        <f t="shared" si="66"/>
        <v>17.099999999999973</v>
      </c>
      <c r="AA174">
        <f t="shared" si="64"/>
        <v>2.1968807280365586E-3</v>
      </c>
      <c r="AB174">
        <f t="shared" si="67"/>
        <v>3.8654733296780968E-3</v>
      </c>
      <c r="AC174" s="116">
        <f>AC175</f>
        <v>56.5</v>
      </c>
      <c r="AD174" s="116">
        <v>0</v>
      </c>
      <c r="AE174" s="116">
        <v>0</v>
      </c>
    </row>
    <row r="175" spans="1:31">
      <c r="A175">
        <v>172</v>
      </c>
      <c r="B175" t="e">
        <f t="shared" si="49"/>
        <v>#NUM!</v>
      </c>
      <c r="D175" s="43">
        <f t="shared" si="50"/>
        <v>2.5842313551349352E-159</v>
      </c>
      <c r="E175" s="43">
        <f t="shared" si="59"/>
        <v>2.5842313551349696E-159</v>
      </c>
      <c r="F175" s="43">
        <f t="shared" si="51"/>
        <v>1</v>
      </c>
      <c r="G175" s="43">
        <f t="shared" si="60"/>
        <v>2.5842313551349822E-159</v>
      </c>
      <c r="H175" s="43">
        <f t="shared" si="61"/>
        <v>1</v>
      </c>
      <c r="I175" s="76">
        <f t="shared" si="65"/>
        <v>0</v>
      </c>
      <c r="J175" s="57">
        <f t="shared" si="62"/>
        <v>0</v>
      </c>
      <c r="K175" s="58">
        <f t="shared" si="63"/>
        <v>0</v>
      </c>
      <c r="L175" s="58"/>
      <c r="M175" s="40">
        <f t="shared" si="52"/>
        <v>1.8172858587485227E+156</v>
      </c>
      <c r="N175" s="40">
        <f t="shared" si="53"/>
        <v>1.8172858587485047E-16</v>
      </c>
      <c r="O175" s="50">
        <f t="shared" si="54"/>
        <v>172</v>
      </c>
      <c r="P175" s="40">
        <f t="shared" si="55"/>
        <v>8.5136676986395402E-17</v>
      </c>
      <c r="Q175" s="46">
        <f t="shared" si="56"/>
        <v>-139</v>
      </c>
      <c r="R175" s="40">
        <f t="shared" si="75"/>
        <v>2.1345510807743904</v>
      </c>
      <c r="S175" s="46">
        <f t="shared" si="76"/>
        <v>311</v>
      </c>
      <c r="T175" s="40"/>
      <c r="U175" s="35"/>
      <c r="V175" s="38" t="e">
        <f t="shared" si="58"/>
        <v>#NUM!</v>
      </c>
      <c r="W175" s="35">
        <f t="shared" si="71"/>
        <v>2.1345510807743902E+49</v>
      </c>
      <c r="X175" s="35" t="e">
        <f t="shared" si="72"/>
        <v>#NUM!</v>
      </c>
      <c r="Y175">
        <v>262</v>
      </c>
      <c r="Z175">
        <f t="shared" si="66"/>
        <v>17.199999999999974</v>
      </c>
      <c r="AA175">
        <f t="shared" si="64"/>
        <v>2.0322389111199482E-3</v>
      </c>
      <c r="AB175">
        <f t="shared" si="67"/>
        <v>3.562150963601322E-3</v>
      </c>
      <c r="AC175">
        <v>56.5</v>
      </c>
      <c r="AD175">
        <f>_xlfn.POISSON.DIST(AC175+0.5,$AH$1,FALSE)</f>
        <v>4.5511083900178347E-29</v>
      </c>
      <c r="AE175">
        <f>1-_xlfn.POISSON.DIST(AC175-0.5,$AH$1,TRUE)</f>
        <v>0</v>
      </c>
    </row>
    <row r="176" spans="1:31">
      <c r="A176">
        <v>173</v>
      </c>
      <c r="B176" t="e">
        <f t="shared" si="49"/>
        <v>#NUM!</v>
      </c>
      <c r="D176" s="43">
        <f t="shared" si="50"/>
        <v>1.2099580333290738E-160</v>
      </c>
      <c r="E176" s="43">
        <f t="shared" si="59"/>
        <v>1.2099580333290957E-160</v>
      </c>
      <c r="F176" s="43">
        <f t="shared" si="51"/>
        <v>1</v>
      </c>
      <c r="G176" s="43">
        <f t="shared" si="60"/>
        <v>1.2099580333290393E-160</v>
      </c>
      <c r="H176" s="43">
        <f t="shared" si="61"/>
        <v>1</v>
      </c>
      <c r="I176" s="76">
        <f t="shared" si="65"/>
        <v>0</v>
      </c>
      <c r="J176" s="57">
        <f t="shared" si="62"/>
        <v>0</v>
      </c>
      <c r="K176" s="58">
        <f t="shared" si="63"/>
        <v>0</v>
      </c>
      <c r="L176" s="58"/>
      <c r="M176" s="40">
        <f t="shared" si="52"/>
        <v>1.472001545586303E+157</v>
      </c>
      <c r="N176" s="40">
        <f t="shared" si="53"/>
        <v>1.472001545586289E-16</v>
      </c>
      <c r="O176" s="50">
        <f t="shared" si="54"/>
        <v>173</v>
      </c>
      <c r="P176" s="40">
        <f t="shared" si="55"/>
        <v>3.9861681132358549E-17</v>
      </c>
      <c r="Q176" s="46">
        <f t="shared" si="56"/>
        <v>-140</v>
      </c>
      <c r="R176" s="40">
        <f t="shared" si="75"/>
        <v>3.6927733697396947</v>
      </c>
      <c r="S176" s="46">
        <f t="shared" si="76"/>
        <v>313</v>
      </c>
      <c r="T176" s="40"/>
      <c r="U176" s="35"/>
      <c r="V176" s="38" t="e">
        <f t="shared" si="58"/>
        <v>#NUM!</v>
      </c>
      <c r="W176" s="35">
        <f t="shared" si="71"/>
        <v>3.6927733697396949E+51</v>
      </c>
      <c r="X176" s="35" t="e">
        <f t="shared" si="72"/>
        <v>#NUM!</v>
      </c>
      <c r="Y176">
        <v>262</v>
      </c>
      <c r="Z176">
        <f t="shared" si="66"/>
        <v>17.299999999999976</v>
      </c>
      <c r="AA176">
        <f t="shared" si="64"/>
        <v>1.8788743853601123E-3</v>
      </c>
      <c r="AB176">
        <f t="shared" si="67"/>
        <v>3.280940240229424E-3</v>
      </c>
      <c r="AC176" s="115">
        <f>AC175+1</f>
        <v>57.5</v>
      </c>
      <c r="AD176" s="115">
        <f>AD175</f>
        <v>4.5511083900178347E-29</v>
      </c>
      <c r="AE176" s="115">
        <f>AE175</f>
        <v>0</v>
      </c>
    </row>
    <row r="177" spans="1:31">
      <c r="A177">
        <v>174</v>
      </c>
      <c r="B177" t="e">
        <f t="shared" si="49"/>
        <v>#NUM!</v>
      </c>
      <c r="D177" s="43">
        <f t="shared" si="50"/>
        <v>5.6325632586008603E-162</v>
      </c>
      <c r="E177" s="43">
        <f t="shared" si="59"/>
        <v>5.6325632586007004E-162</v>
      </c>
      <c r="F177" s="43">
        <f t="shared" si="51"/>
        <v>1</v>
      </c>
      <c r="G177" s="43">
        <f t="shared" si="60"/>
        <v>5.6325632586002197E-162</v>
      </c>
      <c r="H177" s="43">
        <f t="shared" si="61"/>
        <v>1</v>
      </c>
      <c r="I177" s="76">
        <f t="shared" si="65"/>
        <v>0</v>
      </c>
      <c r="J177" s="57">
        <f t="shared" si="62"/>
        <v>0</v>
      </c>
      <c r="K177" s="58">
        <f t="shared" si="63"/>
        <v>0</v>
      </c>
      <c r="L177" s="58"/>
      <c r="M177" s="40">
        <f t="shared" si="52"/>
        <v>1.1923212519249058E+158</v>
      </c>
      <c r="N177" s="40">
        <f t="shared" si="53"/>
        <v>1.1923212519248939E-16</v>
      </c>
      <c r="O177" s="50">
        <f t="shared" si="54"/>
        <v>174</v>
      </c>
      <c r="P177" s="40">
        <f t="shared" si="55"/>
        <v>1.8556299837477253E-17</v>
      </c>
      <c r="Q177" s="46">
        <f t="shared" si="56"/>
        <v>-141</v>
      </c>
      <c r="R177" s="40">
        <f t="shared" si="75"/>
        <v>6.4254256633470694</v>
      </c>
      <c r="S177" s="46">
        <f t="shared" si="76"/>
        <v>315</v>
      </c>
      <c r="T177" s="40"/>
      <c r="U177" s="35"/>
      <c r="V177" s="38" t="e">
        <f t="shared" si="58"/>
        <v>#NUM!</v>
      </c>
      <c r="W177" s="35">
        <f t="shared" si="71"/>
        <v>6.425425663347069E+53</v>
      </c>
      <c r="X177" s="35" t="e">
        <f t="shared" si="72"/>
        <v>#NUM!</v>
      </c>
      <c r="Y177">
        <v>262</v>
      </c>
      <c r="Z177">
        <f t="shared" si="66"/>
        <v>17.399999999999977</v>
      </c>
      <c r="AA177">
        <f t="shared" si="64"/>
        <v>1.7361082710298631E-3</v>
      </c>
      <c r="AB177">
        <f t="shared" si="67"/>
        <v>3.0203804276923438E-3</v>
      </c>
      <c r="AC177" s="116">
        <f>AC178</f>
        <v>57.5</v>
      </c>
      <c r="AD177" s="116">
        <v>0</v>
      </c>
      <c r="AE177" s="116">
        <v>0</v>
      </c>
    </row>
    <row r="178" spans="1:31">
      <c r="A178">
        <v>175</v>
      </c>
      <c r="B178" t="e">
        <f t="shared" si="49"/>
        <v>#NUM!</v>
      </c>
      <c r="D178" s="43">
        <f t="shared" si="50"/>
        <v>2.6070721368381121E-163</v>
      </c>
      <c r="E178" s="43">
        <f t="shared" si="59"/>
        <v>2.6070721368378157E-163</v>
      </c>
      <c r="F178" s="43">
        <f t="shared" si="51"/>
        <v>1</v>
      </c>
      <c r="G178" s="43">
        <f t="shared" si="60"/>
        <v>2.6070721368380538E-163</v>
      </c>
      <c r="H178" s="43">
        <f t="shared" si="61"/>
        <v>1</v>
      </c>
      <c r="I178" s="76">
        <f t="shared" si="65"/>
        <v>0</v>
      </c>
      <c r="J178" s="57">
        <f t="shared" si="62"/>
        <v>0</v>
      </c>
      <c r="K178" s="58">
        <f t="shared" si="63"/>
        <v>0</v>
      </c>
      <c r="L178" s="58"/>
      <c r="M178" s="40">
        <f t="shared" si="52"/>
        <v>9.6578021405917333E+158</v>
      </c>
      <c r="N178" s="40">
        <f t="shared" si="53"/>
        <v>9.6578021405916393E-17</v>
      </c>
      <c r="O178" s="50">
        <f t="shared" si="54"/>
        <v>175</v>
      </c>
      <c r="P178" s="40">
        <f t="shared" si="55"/>
        <v>8.5889159247751847E-17</v>
      </c>
      <c r="Q178" s="46">
        <f t="shared" si="56"/>
        <v>-143</v>
      </c>
      <c r="R178" s="40">
        <f t="shared" si="75"/>
        <v>1.124449491085737</v>
      </c>
      <c r="S178" s="46">
        <f t="shared" si="76"/>
        <v>318</v>
      </c>
      <c r="T178" s="40"/>
      <c r="U178" s="35"/>
      <c r="V178" s="38" t="e">
        <f t="shared" si="58"/>
        <v>#NUM!</v>
      </c>
      <c r="W178" s="35">
        <f t="shared" si="71"/>
        <v>1.1244494910857371E+56</v>
      </c>
      <c r="X178" s="35" t="e">
        <f t="shared" si="72"/>
        <v>#NUM!</v>
      </c>
      <c r="Y178">
        <v>262</v>
      </c>
      <c r="Z178">
        <f t="shared" si="66"/>
        <v>17.499999999999979</v>
      </c>
      <c r="AA178">
        <f t="shared" si="64"/>
        <v>1.6032945107343711E-3</v>
      </c>
      <c r="AB178">
        <f t="shared" si="67"/>
        <v>2.7790941850303883E-3</v>
      </c>
      <c r="AC178">
        <v>57.5</v>
      </c>
      <c r="AD178">
        <f>_xlfn.POISSON.DIST(AC178+0.5,$AH$1,FALSE)</f>
        <v>6.355858268817939E-30</v>
      </c>
      <c r="AE178">
        <f>1-_xlfn.POISSON.DIST(AC178-0.5,$AH$1,TRUE)</f>
        <v>0</v>
      </c>
    </row>
    <row r="179" spans="1:31">
      <c r="A179">
        <v>176</v>
      </c>
      <c r="B179" t="e">
        <f t="shared" si="49"/>
        <v>#NUM!</v>
      </c>
      <c r="D179" s="43">
        <f t="shared" si="50"/>
        <v>1.1998456993402676E-164</v>
      </c>
      <c r="E179" s="43">
        <f t="shared" si="59"/>
        <v>1.1998456993402406E-164</v>
      </c>
      <c r="F179" s="43">
        <f t="shared" si="51"/>
        <v>1</v>
      </c>
      <c r="G179" s="43">
        <f t="shared" si="60"/>
        <v>1.199845699340288E-164</v>
      </c>
      <c r="H179" s="43">
        <f t="shared" si="61"/>
        <v>1</v>
      </c>
      <c r="I179" s="76">
        <f t="shared" si="65"/>
        <v>0</v>
      </c>
      <c r="J179" s="57">
        <f t="shared" si="62"/>
        <v>0</v>
      </c>
      <c r="K179" s="58">
        <f t="shared" si="63"/>
        <v>0</v>
      </c>
      <c r="L179" s="58"/>
      <c r="M179" s="40">
        <f t="shared" si="52"/>
        <v>7.8228197338793071E+159</v>
      </c>
      <c r="N179" s="40">
        <f t="shared" si="53"/>
        <v>7.8228197338792288E-17</v>
      </c>
      <c r="O179" s="50">
        <f t="shared" si="54"/>
        <v>176</v>
      </c>
      <c r="P179" s="40">
        <f t="shared" si="55"/>
        <v>3.9528533517431255E-17</v>
      </c>
      <c r="Q179" s="46">
        <f t="shared" si="56"/>
        <v>-144</v>
      </c>
      <c r="R179" s="40">
        <f t="shared" si="75"/>
        <v>1.9790311043108972</v>
      </c>
      <c r="S179" s="46">
        <f t="shared" si="76"/>
        <v>320</v>
      </c>
      <c r="T179" s="40"/>
      <c r="U179" s="35"/>
      <c r="V179" s="38" t="e">
        <f t="shared" si="58"/>
        <v>#NUM!</v>
      </c>
      <c r="W179" s="35">
        <f t="shared" si="71"/>
        <v>1.9790311043108971E+58</v>
      </c>
      <c r="Y179">
        <v>262</v>
      </c>
      <c r="Z179">
        <f t="shared" si="66"/>
        <v>17.59999999999998</v>
      </c>
      <c r="AA179">
        <f t="shared" si="64"/>
        <v>1.4798189731906383E-3</v>
      </c>
      <c r="AB179">
        <f t="shared" si="67"/>
        <v>2.5557839122270763E-3</v>
      </c>
      <c r="AC179" s="115">
        <f>AC178+1</f>
        <v>58.5</v>
      </c>
      <c r="AD179" s="115">
        <f>AD178</f>
        <v>6.355858268817939E-30</v>
      </c>
      <c r="AE179" s="115">
        <f>AE178</f>
        <v>0</v>
      </c>
    </row>
    <row r="180" spans="1:31">
      <c r="A180">
        <v>177</v>
      </c>
      <c r="B180" t="e">
        <f t="shared" si="49"/>
        <v>#NUM!</v>
      </c>
      <c r="D180" s="43">
        <f t="shared" si="50"/>
        <v>5.4908193020656314E-166</v>
      </c>
      <c r="E180" s="43">
        <f t="shared" si="59"/>
        <v>5.4908193020657253E-166</v>
      </c>
      <c r="F180" s="43">
        <f t="shared" si="51"/>
        <v>1</v>
      </c>
      <c r="G180" s="43">
        <f t="shared" si="60"/>
        <v>5.4908193020653747E-166</v>
      </c>
      <c r="H180" s="43">
        <f t="shared" si="61"/>
        <v>1</v>
      </c>
      <c r="I180" s="76">
        <f t="shared" si="65"/>
        <v>0</v>
      </c>
      <c r="J180" s="57">
        <f t="shared" si="62"/>
        <v>0</v>
      </c>
      <c r="K180" s="58">
        <f t="shared" si="63"/>
        <v>0</v>
      </c>
      <c r="L180" s="58"/>
      <c r="M180" s="40">
        <f t="shared" si="52"/>
        <v>6.3364839844422374E+160</v>
      </c>
      <c r="N180" s="40">
        <f t="shared" si="53"/>
        <v>6.3364839844421739E-17</v>
      </c>
      <c r="O180" s="50">
        <f t="shared" si="54"/>
        <v>177</v>
      </c>
      <c r="P180" s="40">
        <f t="shared" si="55"/>
        <v>1.808932889780752E-17</v>
      </c>
      <c r="Q180" s="46">
        <f t="shared" si="56"/>
        <v>-145</v>
      </c>
      <c r="R180" s="40">
        <f t="shared" si="75"/>
        <v>3.5028850546302879</v>
      </c>
      <c r="S180" s="46">
        <f t="shared" si="76"/>
        <v>322</v>
      </c>
      <c r="T180" s="40"/>
      <c r="U180" s="35"/>
      <c r="V180" s="38" t="e">
        <f t="shared" si="58"/>
        <v>#NUM!</v>
      </c>
      <c r="W180" s="35">
        <f t="shared" si="71"/>
        <v>3.5028850546302876E+60</v>
      </c>
      <c r="Y180">
        <v>262</v>
      </c>
      <c r="Z180">
        <f t="shared" si="66"/>
        <v>17.699999999999982</v>
      </c>
      <c r="AA180">
        <f t="shared" si="64"/>
        <v>1.3650985170281806E-3</v>
      </c>
      <c r="AB180">
        <f t="shared" si="67"/>
        <v>2.3492281650671007E-3</v>
      </c>
      <c r="AC180" s="116">
        <f>AC181</f>
        <v>58.5</v>
      </c>
      <c r="AD180" s="116">
        <v>0</v>
      </c>
      <c r="AE180" s="116">
        <v>0</v>
      </c>
    </row>
    <row r="181" spans="1:31">
      <c r="A181">
        <v>178</v>
      </c>
      <c r="B181" t="e">
        <f t="shared" si="49"/>
        <v>#NUM!</v>
      </c>
      <c r="D181" s="43">
        <f t="shared" si="50"/>
        <v>2.4986312554343599E-167</v>
      </c>
      <c r="E181" s="43">
        <f t="shared" si="59"/>
        <v>2.4986312554342432E-167</v>
      </c>
      <c r="F181" s="43">
        <f t="shared" si="51"/>
        <v>1</v>
      </c>
      <c r="G181" s="43">
        <f t="shared" si="60"/>
        <v>2.4986312554341148E-167</v>
      </c>
      <c r="H181" s="43">
        <f t="shared" si="61"/>
        <v>1</v>
      </c>
      <c r="I181" s="76">
        <f t="shared" si="65"/>
        <v>0</v>
      </c>
      <c r="J181" s="57">
        <f t="shared" si="62"/>
        <v>0</v>
      </c>
      <c r="K181" s="58">
        <f t="shared" si="63"/>
        <v>0</v>
      </c>
      <c r="L181" s="58"/>
      <c r="M181" s="40">
        <f t="shared" si="52"/>
        <v>5.1325520273982129E+161</v>
      </c>
      <c r="N181" s="40">
        <f t="shared" si="53"/>
        <v>5.1325520273981604E-17</v>
      </c>
      <c r="O181" s="50">
        <f t="shared" si="54"/>
        <v>178</v>
      </c>
      <c r="P181" s="40">
        <f t="shared" si="55"/>
        <v>8.2316609029348823E-18</v>
      </c>
      <c r="Q181" s="46">
        <f t="shared" si="56"/>
        <v>-146</v>
      </c>
      <c r="R181" s="40">
        <f t="shared" si="75"/>
        <v>6.2351353972419119</v>
      </c>
      <c r="S181" s="46">
        <f t="shared" si="76"/>
        <v>324</v>
      </c>
      <c r="T181" s="40"/>
      <c r="U181" s="35"/>
      <c r="V181" s="38" t="e">
        <f t="shared" si="58"/>
        <v>#NUM!</v>
      </c>
      <c r="W181" s="35">
        <f t="shared" si="71"/>
        <v>6.2351353972419119E+62</v>
      </c>
      <c r="Y181">
        <v>262</v>
      </c>
      <c r="Z181">
        <f t="shared" si="66"/>
        <v>17.799999999999983</v>
      </c>
      <c r="AA181">
        <f t="shared" si="64"/>
        <v>1.2585800225773649E-3</v>
      </c>
      <c r="AB181">
        <f t="shared" si="67"/>
        <v>2.1582781429082018E-3</v>
      </c>
      <c r="AC181">
        <v>58.5</v>
      </c>
      <c r="AD181">
        <f>_xlfn.POISSON.DIST(AC181+0.5,$AH$1,FALSE)</f>
        <v>8.7258393182077029E-31</v>
      </c>
      <c r="AE181">
        <f>1-_xlfn.POISSON.DIST(AC181-0.5,$AH$1,TRUE)</f>
        <v>0</v>
      </c>
    </row>
    <row r="182" spans="1:31">
      <c r="A182">
        <v>179</v>
      </c>
      <c r="B182" t="e">
        <f t="shared" si="49"/>
        <v>#NUM!</v>
      </c>
      <c r="D182" s="43">
        <f t="shared" si="50"/>
        <v>1.1306655401686206E-168</v>
      </c>
      <c r="E182" s="43">
        <f t="shared" si="59"/>
        <v>1.1306655401685099E-168</v>
      </c>
      <c r="F182" s="43">
        <f t="shared" si="51"/>
        <v>1</v>
      </c>
      <c r="G182" s="43">
        <f t="shared" si="60"/>
        <v>1.1306655401685935E-168</v>
      </c>
      <c r="H182" s="43">
        <f t="shared" si="61"/>
        <v>1</v>
      </c>
      <c r="I182" s="76">
        <f t="shared" si="65"/>
        <v>0</v>
      </c>
      <c r="J182" s="57">
        <f t="shared" si="62"/>
        <v>0</v>
      </c>
      <c r="K182" s="58">
        <f t="shared" si="63"/>
        <v>0</v>
      </c>
      <c r="L182" s="58"/>
      <c r="M182" s="40">
        <f t="shared" si="52"/>
        <v>4.1573671421925519E+162</v>
      </c>
      <c r="N182" s="40">
        <f t="shared" si="53"/>
        <v>4.1573671421925093E-17</v>
      </c>
      <c r="O182" s="50">
        <f t="shared" si="54"/>
        <v>179</v>
      </c>
      <c r="P182" s="40">
        <f t="shared" si="55"/>
        <v>3.7249415259090797E-17</v>
      </c>
      <c r="Q182" s="46">
        <f t="shared" si="56"/>
        <v>-148</v>
      </c>
      <c r="R182" s="40">
        <f t="shared" si="75"/>
        <v>1.1160892361063024</v>
      </c>
      <c r="S182" s="46">
        <f t="shared" si="76"/>
        <v>327</v>
      </c>
      <c r="T182" s="40"/>
      <c r="U182" s="35"/>
      <c r="V182" s="38" t="e">
        <f t="shared" si="58"/>
        <v>#NUM!</v>
      </c>
      <c r="W182" s="35">
        <f t="shared" si="71"/>
        <v>1.1160892361063023E+65</v>
      </c>
      <c r="Y182">
        <v>262</v>
      </c>
      <c r="Z182">
        <f t="shared" si="66"/>
        <v>17.899999999999984</v>
      </c>
      <c r="AA182">
        <f t="shared" si="64"/>
        <v>1.1597393990115123E-3</v>
      </c>
      <c r="AB182">
        <f t="shared" si="67"/>
        <v>1.9818542563750626E-3</v>
      </c>
      <c r="AC182" s="115">
        <f>AC181+1</f>
        <v>59.5</v>
      </c>
      <c r="AD182" s="115">
        <f>AD181</f>
        <v>8.7258393182077029E-31</v>
      </c>
      <c r="AE182" s="115">
        <f>AE181</f>
        <v>0</v>
      </c>
    </row>
    <row r="183" spans="1:31">
      <c r="A183">
        <v>180</v>
      </c>
      <c r="B183" t="e">
        <f t="shared" si="49"/>
        <v>#NUM!</v>
      </c>
      <c r="D183" s="43">
        <f t="shared" si="50"/>
        <v>5.0879949307587954E-170</v>
      </c>
      <c r="E183" s="43">
        <f t="shared" si="59"/>
        <v>5.0879949307586711E-170</v>
      </c>
      <c r="F183" s="43">
        <f t="shared" si="51"/>
        <v>1</v>
      </c>
      <c r="G183" s="43">
        <f t="shared" si="60"/>
        <v>5.0879949307583659E-170</v>
      </c>
      <c r="H183" s="43">
        <f t="shared" si="61"/>
        <v>1</v>
      </c>
      <c r="I183" s="76">
        <f t="shared" si="65"/>
        <v>0</v>
      </c>
      <c r="J183" s="57">
        <f t="shared" si="62"/>
        <v>0</v>
      </c>
      <c r="K183" s="58">
        <f t="shared" si="63"/>
        <v>0</v>
      </c>
      <c r="L183" s="58"/>
      <c r="M183" s="40">
        <f t="shared" si="52"/>
        <v>3.3674673851759673E+163</v>
      </c>
      <c r="N183" s="40">
        <f t="shared" si="53"/>
        <v>3.3674673851759331E-17</v>
      </c>
      <c r="O183" s="50">
        <f t="shared" si="54"/>
        <v>180</v>
      </c>
      <c r="P183" s="40">
        <f t="shared" si="55"/>
        <v>1.6762236866590864E-17</v>
      </c>
      <c r="Q183" s="46">
        <f t="shared" si="56"/>
        <v>-149</v>
      </c>
      <c r="R183" s="40">
        <f t="shared" si="75"/>
        <v>2.0089606249913441</v>
      </c>
      <c r="S183" s="46">
        <f t="shared" si="76"/>
        <v>329</v>
      </c>
      <c r="T183" s="40"/>
      <c r="U183" s="35"/>
      <c r="V183" s="38" t="e">
        <f t="shared" si="58"/>
        <v>#NUM!</v>
      </c>
      <c r="W183" s="35">
        <f t="shared" si="71"/>
        <v>2.0089606249913443E+67</v>
      </c>
      <c r="Y183">
        <v>262</v>
      </c>
      <c r="Z183">
        <f t="shared" si="66"/>
        <v>17.999999999999986</v>
      </c>
      <c r="AA183">
        <f t="shared" si="64"/>
        <v>1.0680805736236994E-3</v>
      </c>
      <c r="AB183">
        <f t="shared" si="67"/>
        <v>1.8189427809694745E-3</v>
      </c>
      <c r="AC183" s="116">
        <f>AC184</f>
        <v>59.5</v>
      </c>
      <c r="AD183" s="116">
        <v>0</v>
      </c>
      <c r="AE183" s="116">
        <v>0</v>
      </c>
    </row>
    <row r="184" spans="1:31">
      <c r="A184">
        <v>181</v>
      </c>
      <c r="B184" t="e">
        <f t="shared" si="49"/>
        <v>#NUM!</v>
      </c>
      <c r="D184" s="43">
        <f t="shared" si="50"/>
        <v>2.2769480076876372E-171</v>
      </c>
      <c r="E184" s="43">
        <f t="shared" si="59"/>
        <v>2.2769480076874455E-171</v>
      </c>
      <c r="F184" s="43">
        <f t="shared" si="51"/>
        <v>1</v>
      </c>
      <c r="G184" s="43">
        <f t="shared" si="60"/>
        <v>2.2769480076876146E-171</v>
      </c>
      <c r="H184" s="43">
        <f t="shared" si="61"/>
        <v>1</v>
      </c>
      <c r="I184" s="76">
        <f t="shared" si="65"/>
        <v>0</v>
      </c>
      <c r="J184" s="57">
        <f t="shared" si="62"/>
        <v>0</v>
      </c>
      <c r="K184" s="58">
        <f t="shared" si="63"/>
        <v>0</v>
      </c>
      <c r="L184" s="58"/>
      <c r="M184" s="40">
        <f t="shared" si="52"/>
        <v>2.7276485819925329E+164</v>
      </c>
      <c r="N184" s="40">
        <f t="shared" si="53"/>
        <v>2.7276485819925053E-17</v>
      </c>
      <c r="O184" s="50">
        <f t="shared" si="54"/>
        <v>181</v>
      </c>
      <c r="P184" s="40">
        <f t="shared" si="55"/>
        <v>7.5013325204080649E-18</v>
      </c>
      <c r="Q184" s="46">
        <f t="shared" si="56"/>
        <v>-150</v>
      </c>
      <c r="R184" s="40">
        <f t="shared" si="75"/>
        <v>3.636218731234333</v>
      </c>
      <c r="S184" s="46">
        <f t="shared" si="76"/>
        <v>331</v>
      </c>
      <c r="T184" s="40"/>
      <c r="U184" s="35"/>
      <c r="V184" s="38" t="e">
        <f t="shared" si="58"/>
        <v>#NUM!</v>
      </c>
      <c r="W184" s="35">
        <f t="shared" si="71"/>
        <v>3.6362187312343331E+69</v>
      </c>
      <c r="Y184">
        <v>262</v>
      </c>
      <c r="Z184">
        <f t="shared" si="66"/>
        <v>18.099999999999987</v>
      </c>
      <c r="AA184">
        <f t="shared" si="64"/>
        <v>9.8313446945281439E-4</v>
      </c>
      <c r="AB184">
        <f t="shared" si="67"/>
        <v>1.6685926016415241E-3</v>
      </c>
      <c r="AC184">
        <v>59.5</v>
      </c>
      <c r="AD184">
        <f>_xlfn.POISSON.DIST(AC184+0.5,$AH$1,FALSE)</f>
        <v>1.1779883079580424E-31</v>
      </c>
      <c r="AE184">
        <f>1-_xlfn.POISSON.DIST(AC184-0.5,$AH$1,TRUE)</f>
        <v>0</v>
      </c>
    </row>
    <row r="185" spans="1:31">
      <c r="A185">
        <v>182</v>
      </c>
      <c r="B185" t="e">
        <f t="shared" si="49"/>
        <v>#NUM!</v>
      </c>
      <c r="D185" s="43">
        <f t="shared" si="50"/>
        <v>1.0133669704543879E-172</v>
      </c>
      <c r="E185" s="43">
        <f t="shared" si="59"/>
        <v>1.0133669704543779E-172</v>
      </c>
      <c r="F185" s="43">
        <f t="shared" si="51"/>
        <v>1</v>
      </c>
      <c r="G185" s="43">
        <f t="shared" si="60"/>
        <v>1.0133669704543547E-172</v>
      </c>
      <c r="H185" s="43">
        <f t="shared" si="61"/>
        <v>1</v>
      </c>
      <c r="I185" s="76">
        <f t="shared" si="65"/>
        <v>0</v>
      </c>
      <c r="J185" s="57">
        <f t="shared" si="62"/>
        <v>0</v>
      </c>
      <c r="K185" s="58">
        <f t="shared" si="63"/>
        <v>0</v>
      </c>
      <c r="L185" s="58"/>
      <c r="M185" s="40">
        <f t="shared" si="52"/>
        <v>2.2093953514139517E+165</v>
      </c>
      <c r="N185" s="40">
        <f t="shared" si="53"/>
        <v>2.2093953514139293E-17</v>
      </c>
      <c r="O185" s="50">
        <f t="shared" si="54"/>
        <v>182</v>
      </c>
      <c r="P185" s="40">
        <f t="shared" si="55"/>
        <v>3.3385051327090835E-18</v>
      </c>
      <c r="Q185" s="46">
        <f t="shared" si="56"/>
        <v>-151</v>
      </c>
      <c r="R185" s="40">
        <f t="shared" si="75"/>
        <v>6.6179180908464863</v>
      </c>
      <c r="S185" s="46">
        <f t="shared" si="76"/>
        <v>333</v>
      </c>
      <c r="T185" s="40"/>
      <c r="U185" s="35"/>
      <c r="V185" s="38" t="e">
        <f t="shared" si="58"/>
        <v>#NUM!</v>
      </c>
      <c r="W185" s="35">
        <f t="shared" si="71"/>
        <v>6.6179180908464867E+71</v>
      </c>
      <c r="Y185">
        <v>262</v>
      </c>
      <c r="Z185">
        <f t="shared" si="66"/>
        <v>18.199999999999989</v>
      </c>
      <c r="AA185">
        <f t="shared" si="64"/>
        <v>9.0445797692700273E-4</v>
      </c>
      <c r="AB185">
        <f t="shared" si="67"/>
        <v>1.5299120524813479E-3</v>
      </c>
      <c r="AC185" s="115">
        <f>AC184+1</f>
        <v>60.5</v>
      </c>
      <c r="AD185" s="115">
        <f>AD184</f>
        <v>1.1779883079580424E-31</v>
      </c>
      <c r="AE185" s="115">
        <f>AE184</f>
        <v>0</v>
      </c>
    </row>
    <row r="186" spans="1:31">
      <c r="A186">
        <v>183</v>
      </c>
      <c r="B186" t="e">
        <f t="shared" si="49"/>
        <v>#NUM!</v>
      </c>
      <c r="D186" s="43">
        <f t="shared" si="50"/>
        <v>4.4853947872571241E-174</v>
      </c>
      <c r="E186" s="43">
        <f t="shared" si="59"/>
        <v>4.4853947872569796E-174</v>
      </c>
      <c r="F186" s="43">
        <f t="shared" si="51"/>
        <v>1</v>
      </c>
      <c r="G186" s="43">
        <f t="shared" si="60"/>
        <v>4.4853947872569823E-174</v>
      </c>
      <c r="H186" s="43">
        <f t="shared" si="61"/>
        <v>1</v>
      </c>
      <c r="I186" s="76">
        <f t="shared" si="65"/>
        <v>0</v>
      </c>
      <c r="J186" s="57">
        <f t="shared" si="62"/>
        <v>0</v>
      </c>
      <c r="K186" s="58">
        <f t="shared" si="63"/>
        <v>0</v>
      </c>
      <c r="L186" s="58"/>
      <c r="M186" s="40">
        <f t="shared" si="52"/>
        <v>1.789610234645301E+166</v>
      </c>
      <c r="N186" s="40">
        <f t="shared" si="53"/>
        <v>1.789610234645282E-17</v>
      </c>
      <c r="O186" s="50">
        <f t="shared" si="54"/>
        <v>183</v>
      </c>
      <c r="P186" s="40">
        <f t="shared" si="55"/>
        <v>1.4776989931663149E-17</v>
      </c>
      <c r="Q186" s="46">
        <f t="shared" si="56"/>
        <v>-153</v>
      </c>
      <c r="R186" s="40">
        <f t="shared" si="75"/>
        <v>1.2110790106249072</v>
      </c>
      <c r="S186" s="46">
        <f t="shared" si="76"/>
        <v>336</v>
      </c>
      <c r="T186" s="40"/>
      <c r="U186" s="35"/>
      <c r="V186" s="38" t="e">
        <f t="shared" si="58"/>
        <v>#NUM!</v>
      </c>
      <c r="W186" s="35">
        <f t="shared" ref="W186:W217" si="77">W185*A186</f>
        <v>1.2110790106249071E+74</v>
      </c>
      <c r="Y186">
        <v>262</v>
      </c>
      <c r="Z186">
        <f t="shared" si="66"/>
        <v>18.29999999999999</v>
      </c>
      <c r="AA186">
        <f t="shared" si="64"/>
        <v>8.3163292466758296E-4</v>
      </c>
      <c r="AB186">
        <f t="shared" si="67"/>
        <v>1.4020658548692944E-3</v>
      </c>
      <c r="AC186" s="116">
        <f>AC187</f>
        <v>60.5</v>
      </c>
      <c r="AD186" s="116">
        <v>0</v>
      </c>
      <c r="AE186" s="116">
        <v>0</v>
      </c>
    </row>
    <row r="187" spans="1:31">
      <c r="A187">
        <v>184</v>
      </c>
      <c r="B187" t="e">
        <f t="shared" si="49"/>
        <v>#NUM!</v>
      </c>
      <c r="D187" s="43">
        <f t="shared" si="50"/>
        <v>1.9745487922164521E-175</v>
      </c>
      <c r="E187" s="43">
        <f t="shared" si="59"/>
        <v>1.9745487922163889E-175</v>
      </c>
      <c r="F187" s="43">
        <f t="shared" si="51"/>
        <v>1</v>
      </c>
      <c r="G187" s="43">
        <f t="shared" si="60"/>
        <v>1.9745487922164711E-175</v>
      </c>
      <c r="H187" s="43">
        <f t="shared" si="61"/>
        <v>1</v>
      </c>
      <c r="I187" s="76">
        <f t="shared" si="65"/>
        <v>0</v>
      </c>
      <c r="J187" s="57">
        <f t="shared" si="62"/>
        <v>0</v>
      </c>
      <c r="K187" s="58">
        <f t="shared" si="63"/>
        <v>0</v>
      </c>
      <c r="L187" s="58"/>
      <c r="M187" s="40">
        <f t="shared" si="52"/>
        <v>1.4495842900626937E+167</v>
      </c>
      <c r="N187" s="40">
        <f t="shared" si="53"/>
        <v>1.4495842900626787E-17</v>
      </c>
      <c r="O187" s="50">
        <f t="shared" si="54"/>
        <v>184</v>
      </c>
      <c r="P187" s="40">
        <f t="shared" si="55"/>
        <v>6.5050879590473652E-18</v>
      </c>
      <c r="Q187" s="46">
        <f t="shared" si="56"/>
        <v>-154</v>
      </c>
      <c r="R187" s="40">
        <f t="shared" si="75"/>
        <v>2.2283853795498292</v>
      </c>
      <c r="S187" s="46">
        <f t="shared" si="76"/>
        <v>338</v>
      </c>
      <c r="T187" s="40"/>
      <c r="U187" s="35"/>
      <c r="V187" s="38" t="e">
        <f t="shared" si="58"/>
        <v>#NUM!</v>
      </c>
      <c r="W187" s="35">
        <f t="shared" si="77"/>
        <v>2.2283853795498292E+76</v>
      </c>
      <c r="Y187">
        <v>262</v>
      </c>
      <c r="Z187">
        <f t="shared" si="66"/>
        <v>18.399999999999991</v>
      </c>
      <c r="AA187">
        <f t="shared" si="64"/>
        <v>7.6426505409465831E-4</v>
      </c>
      <c r="AB187">
        <f t="shared" si="67"/>
        <v>1.2842721566624611E-3</v>
      </c>
      <c r="AC187">
        <v>60.5</v>
      </c>
      <c r="AD187">
        <f>_xlfn.POISSON.DIST(AC187+0.5,$AH$1,FALSE)</f>
        <v>1.5642139826984012E-32</v>
      </c>
      <c r="AE187">
        <f>1-_xlfn.POISSON.DIST(AC187-0.5,$AH$1,TRUE)</f>
        <v>0</v>
      </c>
    </row>
    <row r="188" spans="1:31">
      <c r="A188">
        <v>185</v>
      </c>
      <c r="B188" t="e">
        <f t="shared" si="49"/>
        <v>#NUM!</v>
      </c>
      <c r="D188" s="43">
        <f t="shared" si="50"/>
        <v>8.6453217388936537E-177</v>
      </c>
      <c r="E188" s="43">
        <f t="shared" si="59"/>
        <v>8.6453217388937378E-177</v>
      </c>
      <c r="F188" s="43">
        <f t="shared" si="51"/>
        <v>1</v>
      </c>
      <c r="G188" s="43">
        <f t="shared" si="60"/>
        <v>8.6453217388931013E-177</v>
      </c>
      <c r="H188" s="43">
        <f t="shared" si="61"/>
        <v>1</v>
      </c>
      <c r="I188" s="76">
        <f t="shared" si="65"/>
        <v>0</v>
      </c>
      <c r="J188" s="57">
        <f t="shared" si="62"/>
        <v>0</v>
      </c>
      <c r="K188" s="58">
        <f t="shared" si="63"/>
        <v>0</v>
      </c>
      <c r="L188" s="58"/>
      <c r="M188" s="40">
        <f t="shared" si="52"/>
        <v>1.1741632749507819E+168</v>
      </c>
      <c r="N188" s="40">
        <f t="shared" si="53"/>
        <v>1.1741632749507695E-17</v>
      </c>
      <c r="O188" s="50">
        <f t="shared" si="54"/>
        <v>185</v>
      </c>
      <c r="P188" s="40">
        <f t="shared" si="55"/>
        <v>2.8481736469342516E-18</v>
      </c>
      <c r="Q188" s="46">
        <f t="shared" si="56"/>
        <v>-155</v>
      </c>
      <c r="R188" s="40">
        <f t="shared" si="75"/>
        <v>4.1225129521671837</v>
      </c>
      <c r="S188" s="46">
        <f t="shared" si="76"/>
        <v>340</v>
      </c>
      <c r="T188" s="40"/>
      <c r="U188" s="35"/>
      <c r="V188" s="38" t="e">
        <f t="shared" si="58"/>
        <v>#NUM!</v>
      </c>
      <c r="W188" s="35">
        <f t="shared" si="77"/>
        <v>4.1225129521671838E+78</v>
      </c>
      <c r="Y188">
        <v>262</v>
      </c>
      <c r="Z188">
        <f t="shared" si="66"/>
        <v>18.499999999999993</v>
      </c>
      <c r="AA188">
        <f t="shared" si="64"/>
        <v>7.0198300199720101E-4</v>
      </c>
      <c r="AB188">
        <f t="shared" si="67"/>
        <v>1.1757996742960181E-3</v>
      </c>
      <c r="AC188" s="115">
        <f>AC187+1</f>
        <v>61.5</v>
      </c>
      <c r="AD188" s="115">
        <f>AD187</f>
        <v>1.5642139826984012E-32</v>
      </c>
      <c r="AE188" s="115">
        <f>AE187</f>
        <v>0</v>
      </c>
    </row>
    <row r="189" spans="1:31">
      <c r="A189">
        <v>186</v>
      </c>
      <c r="B189" t="e">
        <f t="shared" si="49"/>
        <v>#NUM!</v>
      </c>
      <c r="D189" s="43">
        <f t="shared" si="50"/>
        <v>3.7648981766149776E-178</v>
      </c>
      <c r="E189" s="43">
        <f t="shared" si="59"/>
        <v>3.764898176614737E-178</v>
      </c>
      <c r="F189" s="43">
        <f t="shared" si="51"/>
        <v>1</v>
      </c>
      <c r="G189" s="43">
        <f t="shared" si="60"/>
        <v>3.7648981766147639E-178</v>
      </c>
      <c r="H189" s="43">
        <f t="shared" si="61"/>
        <v>1</v>
      </c>
      <c r="I189" s="76">
        <f t="shared" si="65"/>
        <v>0</v>
      </c>
      <c r="J189" s="57">
        <f t="shared" si="62"/>
        <v>0</v>
      </c>
      <c r="K189" s="58">
        <f t="shared" si="63"/>
        <v>0</v>
      </c>
      <c r="L189" s="58"/>
      <c r="M189" s="40">
        <f t="shared" si="52"/>
        <v>9.5107225271013351E+168</v>
      </c>
      <c r="N189" s="40">
        <f t="shared" si="53"/>
        <v>9.5107225271012336E-18</v>
      </c>
      <c r="O189" s="50">
        <f t="shared" si="54"/>
        <v>186</v>
      </c>
      <c r="P189" s="40">
        <f t="shared" si="55"/>
        <v>1.2403336849552384E-18</v>
      </c>
      <c r="Q189" s="46">
        <f t="shared" si="56"/>
        <v>-156</v>
      </c>
      <c r="R189" s="40">
        <f t="shared" si="75"/>
        <v>7.6678740910309626</v>
      </c>
      <c r="S189" s="46">
        <f t="shared" si="76"/>
        <v>342</v>
      </c>
      <c r="T189" s="40"/>
      <c r="U189" s="35"/>
      <c r="V189" s="38" t="e">
        <f t="shared" si="58"/>
        <v>#NUM!</v>
      </c>
      <c r="W189" s="35">
        <f t="shared" si="77"/>
        <v>7.6678740910309622E+80</v>
      </c>
      <c r="Y189">
        <v>262</v>
      </c>
      <c r="Z189">
        <f t="shared" si="66"/>
        <v>18.599999999999994</v>
      </c>
      <c r="AA189">
        <f t="shared" si="64"/>
        <v>6.4443729477656371E-4</v>
      </c>
      <c r="AB189">
        <f t="shared" si="67"/>
        <v>1.0759649390364189E-3</v>
      </c>
      <c r="AC189" s="116">
        <f>AC190</f>
        <v>61.5</v>
      </c>
      <c r="AD189" s="116">
        <v>0</v>
      </c>
      <c r="AE189" s="116">
        <v>0</v>
      </c>
    </row>
    <row r="190" spans="1:31">
      <c r="A190">
        <v>187</v>
      </c>
      <c r="B190" t="e">
        <f t="shared" si="49"/>
        <v>#NUM!</v>
      </c>
      <c r="D190" s="43">
        <f t="shared" si="50"/>
        <v>1.6307847716888406E-179</v>
      </c>
      <c r="E190" s="43">
        <f t="shared" si="59"/>
        <v>1.6307847716887478E-179</v>
      </c>
      <c r="F190" s="43">
        <f t="shared" si="51"/>
        <v>1</v>
      </c>
      <c r="G190" s="43">
        <f t="shared" si="60"/>
        <v>1.6307847716887899E-179</v>
      </c>
      <c r="H190" s="43">
        <f t="shared" si="61"/>
        <v>1</v>
      </c>
      <c r="I190" s="76">
        <f t="shared" si="65"/>
        <v>0</v>
      </c>
      <c r="J190" s="57">
        <f t="shared" si="62"/>
        <v>0</v>
      </c>
      <c r="K190" s="58">
        <f t="shared" si="63"/>
        <v>0</v>
      </c>
      <c r="L190" s="58"/>
      <c r="M190" s="40">
        <f t="shared" si="52"/>
        <v>7.7036852469520798E+169</v>
      </c>
      <c r="N190" s="40">
        <f t="shared" si="53"/>
        <v>7.7036852469519986E-18</v>
      </c>
      <c r="O190" s="50">
        <f t="shared" si="54"/>
        <v>187</v>
      </c>
      <c r="P190" s="40">
        <f t="shared" si="55"/>
        <v>5.3725683679879318E-18</v>
      </c>
      <c r="Q190" s="46">
        <f t="shared" si="56"/>
        <v>-158</v>
      </c>
      <c r="R190" s="40">
        <f t="shared" si="75"/>
        <v>1.4338924550227898</v>
      </c>
      <c r="S190" s="46">
        <f t="shared" si="76"/>
        <v>345</v>
      </c>
      <c r="T190" s="40"/>
      <c r="U190" s="35"/>
      <c r="V190" s="38" t="e">
        <f t="shared" si="58"/>
        <v>#NUM!</v>
      </c>
      <c r="W190" s="35">
        <f t="shared" si="77"/>
        <v>1.4338924550227899E+83</v>
      </c>
      <c r="Y190">
        <v>262</v>
      </c>
      <c r="Z190">
        <f t="shared" si="66"/>
        <v>18.699999999999996</v>
      </c>
      <c r="AA190">
        <f t="shared" si="64"/>
        <v>5.9129935764321668E-4</v>
      </c>
      <c r="AB190">
        <f t="shared" si="67"/>
        <v>9.8412964803890838E-4</v>
      </c>
      <c r="AC190">
        <v>61.5</v>
      </c>
      <c r="AD190">
        <f>_xlfn.POISSON.DIST(AC190+0.5,$AH$1,FALSE)</f>
        <v>2.0435698806220685E-33</v>
      </c>
      <c r="AE190">
        <f>1-_xlfn.POISSON.DIST(AC190-0.5,$AH$1,TRUE)</f>
        <v>0</v>
      </c>
    </row>
    <row r="191" spans="1:31">
      <c r="A191">
        <v>188</v>
      </c>
      <c r="B191" t="e">
        <f t="shared" si="49"/>
        <v>#NUM!</v>
      </c>
      <c r="D191" s="43">
        <f t="shared" si="50"/>
        <v>7.0262535375955378E-181</v>
      </c>
      <c r="E191" s="43">
        <f t="shared" si="59"/>
        <v>7.0262535375953184E-181</v>
      </c>
      <c r="F191" s="43">
        <f t="shared" si="51"/>
        <v>1</v>
      </c>
      <c r="G191" s="43">
        <f t="shared" si="60"/>
        <v>7.0262535375950851E-181</v>
      </c>
      <c r="H191" s="43">
        <f t="shared" si="61"/>
        <v>1</v>
      </c>
      <c r="I191" s="76">
        <f t="shared" si="65"/>
        <v>0</v>
      </c>
      <c r="J191" s="57">
        <f t="shared" si="62"/>
        <v>0</v>
      </c>
      <c r="K191" s="58">
        <f t="shared" si="63"/>
        <v>0</v>
      </c>
      <c r="L191" s="58"/>
      <c r="M191" s="40">
        <f t="shared" si="52"/>
        <v>6.2399850500311846E+170</v>
      </c>
      <c r="N191" s="40">
        <f t="shared" si="53"/>
        <v>6.2399850500311189E-18</v>
      </c>
      <c r="O191" s="50">
        <f t="shared" si="54"/>
        <v>188</v>
      </c>
      <c r="P191" s="40">
        <f t="shared" si="55"/>
        <v>2.3147767968458643E-18</v>
      </c>
      <c r="Q191" s="46">
        <f t="shared" si="56"/>
        <v>-159</v>
      </c>
      <c r="R191" s="40">
        <f t="shared" si="75"/>
        <v>2.6957178154428449</v>
      </c>
      <c r="S191" s="46">
        <f t="shared" si="76"/>
        <v>347</v>
      </c>
      <c r="T191" s="40"/>
      <c r="U191" s="35"/>
      <c r="V191" s="38" t="e">
        <f t="shared" si="58"/>
        <v>#NUM!</v>
      </c>
      <c r="W191" s="35">
        <f t="shared" si="77"/>
        <v>2.6957178154428449E+85</v>
      </c>
      <c r="Y191">
        <v>262</v>
      </c>
      <c r="Z191">
        <f t="shared" si="66"/>
        <v>18.799999999999997</v>
      </c>
      <c r="AA191">
        <f t="shared" si="64"/>
        <v>5.4226054164236803E-4</v>
      </c>
      <c r="AB191">
        <f t="shared" si="67"/>
        <v>8.9969812033083144E-4</v>
      </c>
      <c r="AC191" s="115">
        <f>AC190+1</f>
        <v>62.5</v>
      </c>
      <c r="AD191" s="115">
        <f>AD190</f>
        <v>2.0435698806220685E-33</v>
      </c>
      <c r="AE191" s="115">
        <f>AE190</f>
        <v>0</v>
      </c>
    </row>
    <row r="192" spans="1:31">
      <c r="A192">
        <v>189</v>
      </c>
      <c r="B192" t="e">
        <f t="shared" si="49"/>
        <v>#NUM!</v>
      </c>
      <c r="D192" s="43">
        <f t="shared" si="50"/>
        <v>3.0112515161123722E-182</v>
      </c>
      <c r="E192" s="43">
        <f t="shared" si="59"/>
        <v>3.0112515161121792E-182</v>
      </c>
      <c r="F192" s="43">
        <f t="shared" si="51"/>
        <v>1</v>
      </c>
      <c r="G192" s="43">
        <f t="shared" si="60"/>
        <v>3.0112515161123491E-182</v>
      </c>
      <c r="H192" s="43">
        <f t="shared" si="61"/>
        <v>1</v>
      </c>
      <c r="I192" s="76">
        <f t="shared" si="65"/>
        <v>0</v>
      </c>
      <c r="J192" s="57">
        <f t="shared" si="62"/>
        <v>0</v>
      </c>
      <c r="K192" s="58">
        <f t="shared" si="63"/>
        <v>0</v>
      </c>
      <c r="L192" s="58"/>
      <c r="M192" s="40">
        <f t="shared" si="52"/>
        <v>5.0543878905252592E+171</v>
      </c>
      <c r="N192" s="40">
        <f t="shared" si="53"/>
        <v>5.0543878905252057E-18</v>
      </c>
      <c r="O192" s="50">
        <f t="shared" si="54"/>
        <v>189</v>
      </c>
      <c r="P192" s="40">
        <f t="shared" si="55"/>
        <v>9.9204719864822736E-19</v>
      </c>
      <c r="Q192" s="46">
        <f t="shared" si="56"/>
        <v>-160</v>
      </c>
      <c r="R192" s="40">
        <f t="shared" si="75"/>
        <v>5.094906671186977</v>
      </c>
      <c r="S192" s="46">
        <f t="shared" si="76"/>
        <v>349</v>
      </c>
      <c r="T192" s="40"/>
      <c r="U192" s="35"/>
      <c r="V192" s="38" t="e">
        <f t="shared" si="58"/>
        <v>#NUM!</v>
      </c>
      <c r="W192" s="35">
        <f t="shared" si="77"/>
        <v>5.0949066711869766E+87</v>
      </c>
      <c r="Y192">
        <v>262</v>
      </c>
      <c r="Z192">
        <f t="shared" si="66"/>
        <v>18.899999999999999</v>
      </c>
      <c r="AA192">
        <f t="shared" si="64"/>
        <v>4.9703117100492874E-4</v>
      </c>
      <c r="AB192">
        <f t="shared" si="67"/>
        <v>8.2211485736353768E-4</v>
      </c>
      <c r="AC192" s="116">
        <f>AC193</f>
        <v>62.5</v>
      </c>
      <c r="AD192" s="116">
        <v>0</v>
      </c>
      <c r="AE192" s="116">
        <v>0</v>
      </c>
    </row>
    <row r="193" spans="1:31">
      <c r="A193">
        <v>190</v>
      </c>
      <c r="B193" t="e">
        <f t="shared" si="49"/>
        <v>#NUM!</v>
      </c>
      <c r="D193" s="43">
        <f t="shared" si="50"/>
        <v>1.2837440673952747E-183</v>
      </c>
      <c r="E193" s="43">
        <f t="shared" si="59"/>
        <v>1.2837440673952646E-183</v>
      </c>
      <c r="F193" s="43">
        <f t="shared" si="51"/>
        <v>1</v>
      </c>
      <c r="G193" s="43">
        <f t="shared" si="60"/>
        <v>1.2837440673952441E-183</v>
      </c>
      <c r="H193" s="43">
        <f t="shared" si="61"/>
        <v>1</v>
      </c>
      <c r="I193" s="76">
        <f t="shared" si="65"/>
        <v>0</v>
      </c>
      <c r="J193" s="57">
        <f t="shared" si="62"/>
        <v>0</v>
      </c>
      <c r="K193" s="58">
        <f t="shared" si="63"/>
        <v>0</v>
      </c>
      <c r="L193" s="58"/>
      <c r="M193" s="40">
        <f t="shared" si="52"/>
        <v>4.0940541913254608E+172</v>
      </c>
      <c r="N193" s="40">
        <f t="shared" si="53"/>
        <v>4.0940541913254165E-18</v>
      </c>
      <c r="O193" s="50">
        <f t="shared" si="54"/>
        <v>190</v>
      </c>
      <c r="P193" s="40">
        <f t="shared" si="55"/>
        <v>4.229253846868759E-19</v>
      </c>
      <c r="Q193" s="46">
        <f t="shared" si="56"/>
        <v>-161</v>
      </c>
      <c r="R193" s="40">
        <f t="shared" si="75"/>
        <v>9.6803226752552547</v>
      </c>
      <c r="S193" s="46">
        <f t="shared" si="76"/>
        <v>351</v>
      </c>
      <c r="T193" s="40"/>
      <c r="U193" s="35"/>
      <c r="V193" s="38" t="e">
        <f t="shared" si="58"/>
        <v>#NUM!</v>
      </c>
      <c r="W193" s="35">
        <f t="shared" si="77"/>
        <v>9.6803226752552554E+89</v>
      </c>
      <c r="Y193">
        <v>262</v>
      </c>
      <c r="Z193">
        <f t="shared" si="66"/>
        <v>19</v>
      </c>
      <c r="AA193">
        <f t="shared" si="64"/>
        <v>4.5533961296588603E-4</v>
      </c>
      <c r="AB193">
        <f t="shared" si="67"/>
        <v>7.5086220734576288E-4</v>
      </c>
      <c r="AC193">
        <v>62.5</v>
      </c>
      <c r="AD193">
        <f>_xlfn.POISSON.DIST(AC193+0.5,$AH$1,FALSE)</f>
        <v>2.6274469893712379E-34</v>
      </c>
      <c r="AE193">
        <f>1-_xlfn.POISSON.DIST(AC193-0.5,$AH$1,TRUE)</f>
        <v>0</v>
      </c>
    </row>
    <row r="194" spans="1:31">
      <c r="A194">
        <v>191</v>
      </c>
      <c r="B194" t="e">
        <f t="shared" si="49"/>
        <v>#NUM!</v>
      </c>
      <c r="D194" s="43">
        <f t="shared" si="50"/>
        <v>5.4441502334563986E-185</v>
      </c>
      <c r="E194" s="43">
        <f t="shared" si="59"/>
        <v>5.4441502334562706E-185</v>
      </c>
      <c r="F194" s="43">
        <f t="shared" si="51"/>
        <v>1</v>
      </c>
      <c r="G194" s="43">
        <f t="shared" si="60"/>
        <v>5.4441502334559224E-185</v>
      </c>
      <c r="H194" s="43">
        <f t="shared" si="61"/>
        <v>1</v>
      </c>
      <c r="I194" s="76">
        <f t="shared" si="65"/>
        <v>0</v>
      </c>
      <c r="J194" s="57">
        <f t="shared" si="62"/>
        <v>0</v>
      </c>
      <c r="K194" s="58">
        <f t="shared" si="63"/>
        <v>0</v>
      </c>
      <c r="L194" s="58"/>
      <c r="M194" s="40">
        <f t="shared" si="52"/>
        <v>3.3161838949736229E+173</v>
      </c>
      <c r="N194" s="40">
        <f t="shared" si="53"/>
        <v>3.3161838949735865E-18</v>
      </c>
      <c r="O194" s="50">
        <f t="shared" si="54"/>
        <v>191</v>
      </c>
      <c r="P194" s="40">
        <f t="shared" si="55"/>
        <v>1.7935579141171172E-18</v>
      </c>
      <c r="Q194" s="46">
        <f t="shared" si="56"/>
        <v>-163</v>
      </c>
      <c r="R194" s="40">
        <f t="shared" si="75"/>
        <v>1.8489416309737539</v>
      </c>
      <c r="S194" s="46">
        <f t="shared" si="76"/>
        <v>354</v>
      </c>
      <c r="T194" s="40"/>
      <c r="U194" s="35"/>
      <c r="V194" s="38" t="e">
        <f t="shared" si="58"/>
        <v>#NUM!</v>
      </c>
      <c r="W194" s="35">
        <f t="shared" si="77"/>
        <v>1.8489416309737539E+92</v>
      </c>
      <c r="Y194">
        <v>262</v>
      </c>
      <c r="Z194">
        <f t="shared" si="66"/>
        <v>19.100000000000001</v>
      </c>
      <c r="AA194">
        <f t="shared" si="64"/>
        <v>4.1693137186218308E-4</v>
      </c>
      <c r="AB194">
        <f t="shared" si="67"/>
        <v>6.8545813218870216E-4</v>
      </c>
      <c r="AC194" s="115">
        <f>AC193+1</f>
        <v>63.5</v>
      </c>
      <c r="AD194" s="115">
        <f>AD193</f>
        <v>2.6274469893712379E-34</v>
      </c>
      <c r="AE194" s="115">
        <f>AE193</f>
        <v>0</v>
      </c>
    </row>
    <row r="195" spans="1:31">
      <c r="A195">
        <v>192</v>
      </c>
      <c r="B195" t="e">
        <f t="shared" ref="B195:B258" si="78">($AH$1^A195*EXP(-$AH$1))/FACT(A195)</f>
        <v>#NUM!</v>
      </c>
      <c r="D195" s="43">
        <f t="shared" ref="D195:D258" si="79">P195*AH$7*10^(Q195+AH$8)</f>
        <v>2.296750879739418E-186</v>
      </c>
      <c r="E195" s="43">
        <f t="shared" si="59"/>
        <v>2.2967508797392172E-186</v>
      </c>
      <c r="F195" s="43">
        <f t="shared" ref="F195:F258" si="80">_xlfn.POISSON.DIST($A195,$AH$1,TRUE)</f>
        <v>1</v>
      </c>
      <c r="G195" s="43">
        <f t="shared" si="60"/>
        <v>2.2967508797393727E-186</v>
      </c>
      <c r="H195" s="43">
        <f t="shared" si="61"/>
        <v>1</v>
      </c>
      <c r="I195" s="76">
        <f t="shared" si="65"/>
        <v>0</v>
      </c>
      <c r="J195" s="57">
        <f t="shared" si="62"/>
        <v>0</v>
      </c>
      <c r="K195" s="58">
        <f t="shared" si="63"/>
        <v>0</v>
      </c>
      <c r="L195" s="58"/>
      <c r="M195" s="40">
        <f t="shared" ref="M195:M258" si="81">AH$1^A195</f>
        <v>2.6861089549286349E+174</v>
      </c>
      <c r="N195" s="40">
        <f t="shared" ref="N195:N258" si="82">AH$12^A195</f>
        <v>2.6861089549286049E-18</v>
      </c>
      <c r="O195" s="50">
        <f t="shared" ref="O195:O258" si="83">AH$10*A195</f>
        <v>192</v>
      </c>
      <c r="P195" s="40">
        <f t="shared" ref="P195:P258" si="84">N195/R195</f>
        <v>7.5665724501815874E-19</v>
      </c>
      <c r="Q195" s="46">
        <f t="shared" ref="Q195:Q258" si="85">O195-S195</f>
        <v>-164</v>
      </c>
      <c r="R195" s="40">
        <f t="shared" si="75"/>
        <v>3.5499679314696073</v>
      </c>
      <c r="S195" s="46">
        <f t="shared" si="76"/>
        <v>356</v>
      </c>
      <c r="T195" s="40"/>
      <c r="U195" s="35"/>
      <c r="V195" s="38" t="e">
        <f t="shared" ref="V195:V258" si="86">FACT(A195)</f>
        <v>#NUM!</v>
      </c>
      <c r="W195" s="35">
        <f t="shared" si="77"/>
        <v>3.5499679314696075E+94</v>
      </c>
      <c r="Y195">
        <v>262</v>
      </c>
      <c r="Z195">
        <f t="shared" si="66"/>
        <v>19.200000000000003</v>
      </c>
      <c r="AA195">
        <f t="shared" si="64"/>
        <v>3.8156820901607386E-4</v>
      </c>
      <c r="AB195">
        <f t="shared" si="67"/>
        <v>6.254540755543436E-4</v>
      </c>
      <c r="AC195" s="116">
        <f>AC196</f>
        <v>63.5</v>
      </c>
      <c r="AD195" s="116">
        <v>0</v>
      </c>
      <c r="AE195" s="116">
        <v>0</v>
      </c>
    </row>
    <row r="196" spans="1:31">
      <c r="A196">
        <v>193</v>
      </c>
      <c r="B196" t="e">
        <f t="shared" si="78"/>
        <v>#NUM!</v>
      </c>
      <c r="D196" s="43">
        <f t="shared" si="79"/>
        <v>9.6392135367301999E-188</v>
      </c>
      <c r="E196" s="43">
        <f t="shared" ref="E196:E259" si="87">_xlfn.POISSON.DIST($A196,$AH$1,FALSE)</f>
        <v>9.6392135367300098E-188</v>
      </c>
      <c r="F196" s="43">
        <f t="shared" si="80"/>
        <v>1</v>
      </c>
      <c r="G196" s="43">
        <f t="shared" ref="G196:G259" si="88">_xlfn.GAMMA.DIST($AH$1,A196+1,1,FALSE)</f>
        <v>9.6392135367301119E-188</v>
      </c>
      <c r="H196" s="43">
        <f t="shared" ref="H196:H259" si="89">1-_xlfn.GAMMA.DIST($AH$1,$A196+1,1,TRUE)</f>
        <v>1</v>
      </c>
      <c r="I196" s="76">
        <f t="shared" si="65"/>
        <v>0</v>
      </c>
      <c r="J196" s="57">
        <f t="shared" ref="J196:J259" si="90">IF(A196&lt;AH$2,1,0)</f>
        <v>0</v>
      </c>
      <c r="K196" s="58">
        <f t="shared" ref="K196:K259" si="91">D196*J196</f>
        <v>0</v>
      </c>
      <c r="L196" s="58"/>
      <c r="M196" s="40">
        <f t="shared" si="81"/>
        <v>2.1757482534921941E+175</v>
      </c>
      <c r="N196" s="40">
        <f t="shared" si="82"/>
        <v>2.17574825349217E-18</v>
      </c>
      <c r="O196" s="50">
        <f t="shared" si="83"/>
        <v>193</v>
      </c>
      <c r="P196" s="40">
        <f t="shared" si="84"/>
        <v>3.175608126760148E-19</v>
      </c>
      <c r="Q196" s="46">
        <f t="shared" si="85"/>
        <v>-165</v>
      </c>
      <c r="R196" s="40">
        <f t="shared" si="75"/>
        <v>6.8514381077363424</v>
      </c>
      <c r="S196" s="46">
        <f t="shared" si="76"/>
        <v>358</v>
      </c>
      <c r="T196" s="40"/>
      <c r="U196" s="35"/>
      <c r="V196" s="38" t="e">
        <f t="shared" si="86"/>
        <v>#NUM!</v>
      </c>
      <c r="W196" s="35">
        <f t="shared" si="77"/>
        <v>6.8514381077363427E+96</v>
      </c>
      <c r="Y196">
        <v>262</v>
      </c>
      <c r="Z196">
        <f t="shared" si="66"/>
        <v>19.300000000000004</v>
      </c>
      <c r="AA196">
        <f t="shared" ref="AA196:AA259" si="92">_xlfn.GAMMA.DIST($AH$1,$Z196+1,1,FALSE)</f>
        <v>3.4902728962732334E-4</v>
      </c>
      <c r="AB196">
        <f t="shared" si="67"/>
        <v>5.704329302017037E-4</v>
      </c>
      <c r="AC196">
        <v>63.5</v>
      </c>
      <c r="AD196">
        <f>_xlfn.POISSON.DIST(AC196+0.5,$AH$1,FALSE)</f>
        <v>3.3253625959230428E-35</v>
      </c>
      <c r="AE196">
        <f>1-_xlfn.POISSON.DIST(AC196-0.5,$AH$1,TRUE)</f>
        <v>0</v>
      </c>
    </row>
    <row r="197" spans="1:31">
      <c r="A197">
        <v>194</v>
      </c>
      <c r="B197" t="e">
        <f t="shared" si="78"/>
        <v>#NUM!</v>
      </c>
      <c r="D197" s="43">
        <f t="shared" si="79"/>
        <v>4.024620084923433E-189</v>
      </c>
      <c r="E197" s="43">
        <f t="shared" si="87"/>
        <v>4.0246200849233971E-189</v>
      </c>
      <c r="F197" s="43">
        <f t="shared" si="80"/>
        <v>1</v>
      </c>
      <c r="G197" s="43">
        <f t="shared" si="88"/>
        <v>4.0246200849231372E-189</v>
      </c>
      <c r="H197" s="43">
        <f t="shared" si="89"/>
        <v>1</v>
      </c>
      <c r="I197" s="76">
        <f t="shared" ref="I197:I260" si="93">1-F196</f>
        <v>0</v>
      </c>
      <c r="J197" s="57">
        <f t="shared" si="90"/>
        <v>0</v>
      </c>
      <c r="K197" s="58">
        <f t="shared" si="91"/>
        <v>0</v>
      </c>
      <c r="L197" s="58"/>
      <c r="M197" s="40">
        <f t="shared" si="81"/>
        <v>1.7623560853286774E+176</v>
      </c>
      <c r="N197" s="40">
        <f t="shared" si="82"/>
        <v>1.7623560853286573E-18</v>
      </c>
      <c r="O197" s="50">
        <f t="shared" si="83"/>
        <v>194</v>
      </c>
      <c r="P197" s="40">
        <f t="shared" si="84"/>
        <v>1.325898238492639E-18</v>
      </c>
      <c r="Q197" s="46">
        <f t="shared" si="85"/>
        <v>-167</v>
      </c>
      <c r="R197" s="40">
        <f t="shared" si="75"/>
        <v>1.3291789929008504</v>
      </c>
      <c r="S197" s="46">
        <f t="shared" si="76"/>
        <v>361</v>
      </c>
      <c r="T197" s="40"/>
      <c r="U197" s="35"/>
      <c r="V197" s="38" t="e">
        <f t="shared" si="86"/>
        <v>#NUM!</v>
      </c>
      <c r="W197" s="35">
        <f t="shared" si="77"/>
        <v>1.3291789929008504E+99</v>
      </c>
      <c r="Y197">
        <v>262</v>
      </c>
      <c r="Z197">
        <f t="shared" ref="Z197:Z260" si="94">Z196+0.1</f>
        <v>19.400000000000006</v>
      </c>
      <c r="AA197">
        <f t="shared" si="92"/>
        <v>3.1910035763745638E-4</v>
      </c>
      <c r="AB197">
        <f t="shared" ref="AB197:AB260" si="95">_xlfn.GAMMA.DIST($AH$1,$Z197,1,TRUE)</f>
        <v>5.2000710256779308E-4</v>
      </c>
      <c r="AC197" s="115">
        <f>AC196+1</f>
        <v>64.5</v>
      </c>
      <c r="AD197" s="115">
        <f>AD196</f>
        <v>3.3253625959230428E-35</v>
      </c>
      <c r="AE197" s="115">
        <f>AE196</f>
        <v>0</v>
      </c>
    </row>
    <row r="198" spans="1:31">
      <c r="A198">
        <v>195</v>
      </c>
      <c r="B198" t="e">
        <f t="shared" si="78"/>
        <v>#NUM!</v>
      </c>
      <c r="D198" s="43">
        <f t="shared" si="79"/>
        <v>1.6717652660451181E-190</v>
      </c>
      <c r="E198" s="43">
        <f t="shared" si="87"/>
        <v>1.6717652660449953E-190</v>
      </c>
      <c r="F198" s="43">
        <f t="shared" si="80"/>
        <v>1</v>
      </c>
      <c r="G198" s="43">
        <f t="shared" si="88"/>
        <v>1.6717652660452566E-190</v>
      </c>
      <c r="H198" s="43">
        <f t="shared" si="89"/>
        <v>1</v>
      </c>
      <c r="I198" s="76">
        <f t="shared" si="93"/>
        <v>0</v>
      </c>
      <c r="J198" s="57">
        <f t="shared" si="90"/>
        <v>0</v>
      </c>
      <c r="K198" s="58">
        <f t="shared" si="91"/>
        <v>0</v>
      </c>
      <c r="L198" s="58"/>
      <c r="M198" s="40">
        <f t="shared" si="81"/>
        <v>1.4275084291162283E+177</v>
      </c>
      <c r="N198" s="40">
        <f t="shared" si="82"/>
        <v>1.4275084291162123E-18</v>
      </c>
      <c r="O198" s="50">
        <f t="shared" si="83"/>
        <v>195</v>
      </c>
      <c r="P198" s="40">
        <f t="shared" si="84"/>
        <v>5.5075772983540381E-19</v>
      </c>
      <c r="Q198" s="46">
        <f t="shared" si="85"/>
        <v>-168</v>
      </c>
      <c r="R198" s="40">
        <f t="shared" si="75"/>
        <v>2.5918990361566583</v>
      </c>
      <c r="S198" s="46">
        <f t="shared" si="76"/>
        <v>363</v>
      </c>
      <c r="T198" s="40"/>
      <c r="U198" s="35"/>
      <c r="V198" s="38" t="e">
        <f t="shared" si="86"/>
        <v>#NUM!</v>
      </c>
      <c r="W198" s="35">
        <f t="shared" si="77"/>
        <v>2.5918990361566582E+101</v>
      </c>
      <c r="Y198">
        <v>262</v>
      </c>
      <c r="Z198">
        <f t="shared" si="94"/>
        <v>19.500000000000007</v>
      </c>
      <c r="AA198">
        <f t="shared" si="92"/>
        <v>2.9159293929114131E-4</v>
      </c>
      <c r="AB198">
        <f t="shared" si="95"/>
        <v>4.7381667229880815E-4</v>
      </c>
      <c r="AC198" s="116">
        <f>AC199</f>
        <v>64.5</v>
      </c>
      <c r="AD198" s="116">
        <v>0</v>
      </c>
      <c r="AE198" s="116">
        <v>0</v>
      </c>
    </row>
    <row r="199" spans="1:31">
      <c r="A199">
        <v>196</v>
      </c>
      <c r="B199" t="e">
        <f t="shared" si="78"/>
        <v>#NUM!</v>
      </c>
      <c r="D199" s="43">
        <f t="shared" si="79"/>
        <v>6.9088258443701328E-192</v>
      </c>
      <c r="E199" s="43">
        <f t="shared" si="87"/>
        <v>6.9088258443707028E-192</v>
      </c>
      <c r="F199" s="43">
        <f t="shared" si="80"/>
        <v>1</v>
      </c>
      <c r="G199" s="43">
        <f t="shared" si="88"/>
        <v>6.9088258443702387E-192</v>
      </c>
      <c r="H199" s="43">
        <f t="shared" si="89"/>
        <v>1</v>
      </c>
      <c r="I199" s="76">
        <f t="shared" si="93"/>
        <v>0</v>
      </c>
      <c r="J199" s="57">
        <f t="shared" si="90"/>
        <v>0</v>
      </c>
      <c r="K199" s="58">
        <f t="shared" si="91"/>
        <v>0</v>
      </c>
      <c r="L199" s="58"/>
      <c r="M199" s="40">
        <f t="shared" si="81"/>
        <v>1.1562818275841449E+178</v>
      </c>
      <c r="N199" s="40">
        <f t="shared" si="82"/>
        <v>1.156281827584132E-18</v>
      </c>
      <c r="O199" s="50">
        <f t="shared" si="83"/>
        <v>196</v>
      </c>
      <c r="P199" s="40">
        <f t="shared" si="84"/>
        <v>2.2760906181973323E-19</v>
      </c>
      <c r="Q199" s="46">
        <f t="shared" si="85"/>
        <v>-169</v>
      </c>
      <c r="R199" s="40">
        <f t="shared" si="75"/>
        <v>5.08012211086705</v>
      </c>
      <c r="S199" s="46">
        <f t="shared" si="76"/>
        <v>365</v>
      </c>
      <c r="T199" s="40"/>
      <c r="U199" s="35"/>
      <c r="V199" s="38" t="e">
        <f t="shared" si="86"/>
        <v>#NUM!</v>
      </c>
      <c r="W199" s="35">
        <f t="shared" si="77"/>
        <v>5.0801221108670504E+103</v>
      </c>
      <c r="Y199">
        <v>262</v>
      </c>
      <c r="Z199">
        <f t="shared" si="94"/>
        <v>19.600000000000009</v>
      </c>
      <c r="AA199">
        <f t="shared" si="92"/>
        <v>2.6632357590255536E-4</v>
      </c>
      <c r="AB199">
        <f t="shared" si="95"/>
        <v>4.3152764425985387E-4</v>
      </c>
      <c r="AC199">
        <v>64.5</v>
      </c>
      <c r="AD199">
        <f>_xlfn.POISSON.DIST(AC199+0.5,$AH$1,FALSE)</f>
        <v>4.1439133887655954E-36</v>
      </c>
      <c r="AE199">
        <f>1-_xlfn.POISSON.DIST(AC199-0.5,$AH$1,TRUE)</f>
        <v>0</v>
      </c>
    </row>
    <row r="200" spans="1:31">
      <c r="A200">
        <v>197</v>
      </c>
      <c r="B200" t="e">
        <f t="shared" si="78"/>
        <v>#NUM!</v>
      </c>
      <c r="D200" s="43">
        <f t="shared" si="79"/>
        <v>2.8406847380405114E-193</v>
      </c>
      <c r="E200" s="43">
        <f t="shared" si="87"/>
        <v>2.8406847380405552E-193</v>
      </c>
      <c r="F200" s="43">
        <f t="shared" si="80"/>
        <v>1</v>
      </c>
      <c r="G200" s="43">
        <f t="shared" si="88"/>
        <v>2.8406847380404471E-193</v>
      </c>
      <c r="H200" s="43">
        <f t="shared" si="89"/>
        <v>1</v>
      </c>
      <c r="I200" s="76">
        <f t="shared" si="93"/>
        <v>0</v>
      </c>
      <c r="J200" s="57">
        <f t="shared" si="90"/>
        <v>0</v>
      </c>
      <c r="K200" s="58">
        <f t="shared" si="91"/>
        <v>0</v>
      </c>
      <c r="L200" s="58"/>
      <c r="M200" s="40">
        <f t="shared" si="81"/>
        <v>9.3658828034315738E+178</v>
      </c>
      <c r="N200" s="40">
        <f t="shared" si="82"/>
        <v>9.3658828034314688E-19</v>
      </c>
      <c r="O200" s="50">
        <f t="shared" si="83"/>
        <v>197</v>
      </c>
      <c r="P200" s="40">
        <f t="shared" si="84"/>
        <v>9.3585451814205037E-19</v>
      </c>
      <c r="Q200" s="46">
        <f t="shared" si="85"/>
        <v>-171</v>
      </c>
      <c r="R200" s="40">
        <f t="shared" si="75"/>
        <v>1.0007840558408088</v>
      </c>
      <c r="S200" s="46">
        <f t="shared" si="76"/>
        <v>368</v>
      </c>
      <c r="T200" s="40"/>
      <c r="U200" s="35"/>
      <c r="V200" s="38" t="e">
        <f t="shared" si="86"/>
        <v>#NUM!</v>
      </c>
      <c r="W200" s="35">
        <f t="shared" si="77"/>
        <v>1.0007840558408089E+106</v>
      </c>
      <c r="Y200">
        <v>262</v>
      </c>
      <c r="Z200">
        <f t="shared" si="94"/>
        <v>19.70000000000001</v>
      </c>
      <c r="AA200">
        <f t="shared" si="92"/>
        <v>2.4312308613756367E-4</v>
      </c>
      <c r="AB200">
        <f t="shared" si="95"/>
        <v>3.9283029039568731E-4</v>
      </c>
      <c r="AC200" s="115">
        <f>AC199+1</f>
        <v>65.5</v>
      </c>
      <c r="AD200" s="115">
        <f>AD199</f>
        <v>4.1439133887655954E-36</v>
      </c>
      <c r="AE200" s="115">
        <f>AE199</f>
        <v>0</v>
      </c>
    </row>
    <row r="201" spans="1:31">
      <c r="A201">
        <v>198</v>
      </c>
      <c r="B201" t="e">
        <f t="shared" si="78"/>
        <v>#NUM!</v>
      </c>
      <c r="D201" s="43">
        <f t="shared" si="79"/>
        <v>1.1620983019256635E-194</v>
      </c>
      <c r="E201" s="43">
        <f t="shared" si="87"/>
        <v>1.1620983019256374E-194</v>
      </c>
      <c r="F201" s="43">
        <f t="shared" si="80"/>
        <v>1</v>
      </c>
      <c r="G201" s="43">
        <f t="shared" si="88"/>
        <v>1.162098301925629E-194</v>
      </c>
      <c r="H201" s="43">
        <f t="shared" si="89"/>
        <v>1</v>
      </c>
      <c r="I201" s="76">
        <f t="shared" si="93"/>
        <v>0</v>
      </c>
      <c r="J201" s="57">
        <f t="shared" si="90"/>
        <v>0</v>
      </c>
      <c r="K201" s="58">
        <f t="shared" si="91"/>
        <v>0</v>
      </c>
      <c r="L201" s="58"/>
      <c r="M201" s="40">
        <f t="shared" si="81"/>
        <v>7.5863650707795755E+179</v>
      </c>
      <c r="N201" s="40">
        <f t="shared" si="82"/>
        <v>7.5863650707794898E-19</v>
      </c>
      <c r="O201" s="50">
        <f t="shared" si="83"/>
        <v>198</v>
      </c>
      <c r="P201" s="40">
        <f t="shared" si="84"/>
        <v>3.82849575603566E-19</v>
      </c>
      <c r="Q201" s="46">
        <f t="shared" si="85"/>
        <v>-172</v>
      </c>
      <c r="R201" s="40">
        <f t="shared" si="75"/>
        <v>1.9815524305648016</v>
      </c>
      <c r="S201" s="46">
        <f t="shared" si="76"/>
        <v>370</v>
      </c>
      <c r="T201" s="40"/>
      <c r="U201" s="35"/>
      <c r="V201" s="38" t="e">
        <f t="shared" si="86"/>
        <v>#NUM!</v>
      </c>
      <c r="W201" s="35">
        <f t="shared" si="77"/>
        <v>1.9815524305648016E+108</v>
      </c>
      <c r="Y201">
        <v>262</v>
      </c>
      <c r="Z201">
        <f t="shared" si="94"/>
        <v>19.800000000000011</v>
      </c>
      <c r="AA201">
        <f t="shared" si="92"/>
        <v>2.2183385794460187E-4</v>
      </c>
      <c r="AB201">
        <f t="shared" si="95"/>
        <v>3.5743757868845772E-4</v>
      </c>
      <c r="AC201" s="116">
        <f>AC202</f>
        <v>65.5</v>
      </c>
      <c r="AD201" s="116">
        <v>0</v>
      </c>
      <c r="AE201" s="116">
        <v>0</v>
      </c>
    </row>
    <row r="202" spans="1:31">
      <c r="A202">
        <v>199</v>
      </c>
      <c r="B202" t="e">
        <f t="shared" si="78"/>
        <v>#NUM!</v>
      </c>
      <c r="D202" s="43">
        <f t="shared" si="79"/>
        <v>4.7301488671346092E-196</v>
      </c>
      <c r="E202" s="43">
        <f t="shared" si="87"/>
        <v>4.7301488671344694E-196</v>
      </c>
      <c r="F202" s="43">
        <f t="shared" si="80"/>
        <v>1</v>
      </c>
      <c r="G202" s="43">
        <f t="shared" si="88"/>
        <v>4.7301488671349276E-196</v>
      </c>
      <c r="H202" s="43">
        <f t="shared" si="89"/>
        <v>1</v>
      </c>
      <c r="I202" s="76">
        <f t="shared" si="93"/>
        <v>0</v>
      </c>
      <c r="J202" s="57">
        <f t="shared" si="90"/>
        <v>0</v>
      </c>
      <c r="K202" s="58">
        <f t="shared" si="91"/>
        <v>0</v>
      </c>
      <c r="L202" s="58"/>
      <c r="M202" s="40">
        <f t="shared" si="81"/>
        <v>6.1449557073314548E+180</v>
      </c>
      <c r="N202" s="40">
        <f t="shared" si="82"/>
        <v>6.144955707331386E-19</v>
      </c>
      <c r="O202" s="50">
        <f t="shared" si="83"/>
        <v>199</v>
      </c>
      <c r="P202" s="40">
        <f t="shared" si="84"/>
        <v>1.5583324434114996E-19</v>
      </c>
      <c r="Q202" s="46">
        <f t="shared" si="85"/>
        <v>-173</v>
      </c>
      <c r="R202" s="40">
        <f t="shared" si="75"/>
        <v>3.943289336823955</v>
      </c>
      <c r="S202" s="46">
        <f t="shared" si="76"/>
        <v>372</v>
      </c>
      <c r="T202" s="40"/>
      <c r="U202" s="35"/>
      <c r="V202" s="38" t="e">
        <f t="shared" si="86"/>
        <v>#NUM!</v>
      </c>
      <c r="W202" s="35">
        <f t="shared" si="77"/>
        <v>3.9432893368239552E+110</v>
      </c>
      <c r="Y202">
        <v>262</v>
      </c>
      <c r="Z202">
        <f t="shared" si="94"/>
        <v>19.900000000000013</v>
      </c>
      <c r="AA202">
        <f t="shared" si="92"/>
        <v>2.0230917010753149E-4</v>
      </c>
      <c r="AB202">
        <f t="shared" si="95"/>
        <v>3.2508368635860563E-4</v>
      </c>
      <c r="AC202">
        <v>65.5</v>
      </c>
      <c r="AD202">
        <f>_xlfn.POISSON.DIST(AC202+0.5,$AH$1,FALSE)</f>
        <v>5.0857118862123843E-37</v>
      </c>
      <c r="AE202">
        <f>1-_xlfn.POISSON.DIST(AC202-0.5,$AH$1,TRUE)</f>
        <v>0</v>
      </c>
    </row>
    <row r="203" spans="1:31">
      <c r="A203">
        <v>200</v>
      </c>
      <c r="B203" t="e">
        <f t="shared" si="78"/>
        <v>#NUM!</v>
      </c>
      <c r="D203" s="43">
        <f t="shared" si="79"/>
        <v>1.9157102911895158E-197</v>
      </c>
      <c r="E203" s="43">
        <f t="shared" si="87"/>
        <v>1.9157102911896456E-197</v>
      </c>
      <c r="F203" s="43">
        <f t="shared" si="80"/>
        <v>1</v>
      </c>
      <c r="G203" s="43">
        <f t="shared" si="88"/>
        <v>1.9157102911892678E-197</v>
      </c>
      <c r="H203" s="43">
        <f t="shared" si="89"/>
        <v>1</v>
      </c>
      <c r="I203" s="76">
        <f t="shared" si="93"/>
        <v>0</v>
      </c>
      <c r="J203" s="57">
        <f t="shared" si="90"/>
        <v>0</v>
      </c>
      <c r="K203" s="58">
        <f t="shared" si="91"/>
        <v>0</v>
      </c>
      <c r="L203" s="58"/>
      <c r="M203" s="40">
        <f t="shared" si="81"/>
        <v>4.9774141229384794E+181</v>
      </c>
      <c r="N203" s="40">
        <f t="shared" si="82"/>
        <v>4.9774141229384214E-19</v>
      </c>
      <c r="O203" s="50">
        <f t="shared" si="83"/>
        <v>200</v>
      </c>
      <c r="P203" s="40">
        <f t="shared" si="84"/>
        <v>6.3112463958165703E-20</v>
      </c>
      <c r="Q203" s="46">
        <f t="shared" si="85"/>
        <v>-174</v>
      </c>
      <c r="R203" s="40">
        <f t="shared" si="75"/>
        <v>7.8865786736479118</v>
      </c>
      <c r="S203" s="46">
        <f t="shared" si="76"/>
        <v>374</v>
      </c>
      <c r="T203" s="40"/>
      <c r="U203" s="35"/>
      <c r="V203" s="38" t="e">
        <f t="shared" si="86"/>
        <v>#NUM!</v>
      </c>
      <c r="W203" s="35">
        <f t="shared" si="77"/>
        <v>7.8865786736479109E+112</v>
      </c>
      <c r="Y203">
        <v>262</v>
      </c>
      <c r="Z203">
        <f t="shared" si="94"/>
        <v>20.000000000000014</v>
      </c>
      <c r="AA203">
        <f t="shared" si="92"/>
        <v>1.8441254325118206E-4</v>
      </c>
      <c r="AB203">
        <f t="shared" si="95"/>
        <v>2.9552259437987263E-4</v>
      </c>
      <c r="AC203" s="115">
        <f>AC202+1</f>
        <v>66.5</v>
      </c>
      <c r="AD203" s="115">
        <f>AD202</f>
        <v>5.0857118862123843E-37</v>
      </c>
      <c r="AE203" s="115">
        <f>AE202</f>
        <v>0</v>
      </c>
    </row>
    <row r="204" spans="1:31">
      <c r="A204">
        <v>201</v>
      </c>
      <c r="B204" t="e">
        <f t="shared" si="78"/>
        <v>#NUM!</v>
      </c>
      <c r="D204" s="43">
        <f t="shared" si="79"/>
        <v>7.7200265465846187E-199</v>
      </c>
      <c r="E204" s="43">
        <f t="shared" si="87"/>
        <v>7.7200265465836162E-199</v>
      </c>
      <c r="F204" s="43">
        <f t="shared" si="80"/>
        <v>1</v>
      </c>
      <c r="G204" s="43">
        <f t="shared" si="88"/>
        <v>7.7200265465843801E-199</v>
      </c>
      <c r="H204" s="43">
        <f t="shared" si="89"/>
        <v>1</v>
      </c>
      <c r="I204" s="76">
        <f t="shared" si="93"/>
        <v>0</v>
      </c>
      <c r="J204" s="57">
        <f t="shared" si="90"/>
        <v>0</v>
      </c>
      <c r="K204" s="58">
        <f t="shared" si="91"/>
        <v>0</v>
      </c>
      <c r="L204" s="58"/>
      <c r="M204" s="40">
        <f t="shared" si="81"/>
        <v>4.0317054395801677E+182</v>
      </c>
      <c r="N204" s="40">
        <f t="shared" si="82"/>
        <v>4.0317054395801213E-19</v>
      </c>
      <c r="O204" s="50">
        <f t="shared" si="83"/>
        <v>201</v>
      </c>
      <c r="P204" s="40">
        <f t="shared" si="84"/>
        <v>2.5433380998066781E-19</v>
      </c>
      <c r="Q204" s="46">
        <f t="shared" si="85"/>
        <v>-176</v>
      </c>
      <c r="R204" s="40">
        <f t="shared" si="75"/>
        <v>1.58520231340323</v>
      </c>
      <c r="S204" s="46">
        <f t="shared" si="76"/>
        <v>377</v>
      </c>
      <c r="T204" s="40"/>
      <c r="U204" s="35"/>
      <c r="V204" s="38" t="e">
        <f t="shared" si="86"/>
        <v>#NUM!</v>
      </c>
      <c r="W204" s="35">
        <f t="shared" si="77"/>
        <v>1.5852023134032301E+115</v>
      </c>
      <c r="Y204">
        <v>262</v>
      </c>
      <c r="Z204">
        <f t="shared" si="94"/>
        <v>20.100000000000016</v>
      </c>
      <c r="AA204">
        <f t="shared" si="92"/>
        <v>1.6801712000416068E-4</v>
      </c>
      <c r="AB204">
        <f t="shared" si="95"/>
        <v>2.6852676032651605E-4</v>
      </c>
      <c r="AC204" s="116">
        <f>AC205</f>
        <v>66.5</v>
      </c>
      <c r="AD204" s="116">
        <v>0</v>
      </c>
      <c r="AE204" s="116">
        <v>0</v>
      </c>
    </row>
    <row r="205" spans="1:31">
      <c r="A205">
        <v>202</v>
      </c>
      <c r="B205" t="e">
        <f t="shared" si="78"/>
        <v>#NUM!</v>
      </c>
      <c r="D205" s="43">
        <f t="shared" si="79"/>
        <v>3.0956542092740302E-200</v>
      </c>
      <c r="E205" s="43">
        <f t="shared" si="87"/>
        <v>3.0956542092739345E-200</v>
      </c>
      <c r="F205" s="43">
        <f t="shared" si="80"/>
        <v>1</v>
      </c>
      <c r="G205" s="43">
        <f t="shared" si="88"/>
        <v>3.0956542092741387E-200</v>
      </c>
      <c r="H205" s="43">
        <f t="shared" si="89"/>
        <v>1</v>
      </c>
      <c r="I205" s="76">
        <f t="shared" si="93"/>
        <v>0</v>
      </c>
      <c r="J205" s="57">
        <f t="shared" si="90"/>
        <v>0</v>
      </c>
      <c r="K205" s="58">
        <f t="shared" si="91"/>
        <v>0</v>
      </c>
      <c r="L205" s="58"/>
      <c r="M205" s="40">
        <f t="shared" si="81"/>
        <v>3.2656814060599363E+183</v>
      </c>
      <c r="N205" s="40">
        <f t="shared" si="82"/>
        <v>3.2656814060598985E-19</v>
      </c>
      <c r="O205" s="50">
        <f t="shared" si="83"/>
        <v>202</v>
      </c>
      <c r="P205" s="40">
        <f t="shared" si="84"/>
        <v>1.0198533964571333E-19</v>
      </c>
      <c r="Q205" s="46">
        <f t="shared" si="85"/>
        <v>-177</v>
      </c>
      <c r="R205" s="40">
        <f t="shared" si="75"/>
        <v>3.202108673074525</v>
      </c>
      <c r="S205" s="46">
        <f t="shared" si="76"/>
        <v>379</v>
      </c>
      <c r="T205" s="40"/>
      <c r="U205" s="35"/>
      <c r="V205" s="38" t="e">
        <f t="shared" si="86"/>
        <v>#NUM!</v>
      </c>
      <c r="W205" s="35">
        <f t="shared" si="77"/>
        <v>3.202108673074525E+117</v>
      </c>
      <c r="Y205">
        <v>262</v>
      </c>
      <c r="Z205">
        <f t="shared" si="94"/>
        <v>20.200000000000017</v>
      </c>
      <c r="AA205">
        <f t="shared" si="92"/>
        <v>1.5300507391238373E-4</v>
      </c>
      <c r="AB205">
        <f t="shared" si="95"/>
        <v>2.4388586653826706E-4</v>
      </c>
      <c r="AC205">
        <v>66.5</v>
      </c>
      <c r="AD205">
        <f>_xlfn.POISSON.DIST(AC205+0.5,$AH$1,FALSE)</f>
        <v>6.1483979519880748E-38</v>
      </c>
      <c r="AE205">
        <f>1-_xlfn.POISSON.DIST(AC205-0.5,$AH$1,TRUE)</f>
        <v>0</v>
      </c>
    </row>
    <row r="206" spans="1:31">
      <c r="A206">
        <v>203</v>
      </c>
      <c r="B206" t="e">
        <f t="shared" si="78"/>
        <v>#NUM!</v>
      </c>
      <c r="D206" s="43">
        <f t="shared" si="79"/>
        <v>1.2352117780847108E-201</v>
      </c>
      <c r="E206" s="43">
        <f t="shared" si="87"/>
        <v>1.2352117780847549E-201</v>
      </c>
      <c r="F206" s="43">
        <f t="shared" si="80"/>
        <v>1</v>
      </c>
      <c r="G206" s="43">
        <f t="shared" si="88"/>
        <v>1.2352117780847027E-201</v>
      </c>
      <c r="H206" s="43">
        <f t="shared" si="89"/>
        <v>1</v>
      </c>
      <c r="I206" s="76">
        <f t="shared" si="93"/>
        <v>0</v>
      </c>
      <c r="J206" s="57">
        <f t="shared" si="90"/>
        <v>0</v>
      </c>
      <c r="K206" s="58">
        <f t="shared" si="91"/>
        <v>0</v>
      </c>
      <c r="L206" s="58"/>
      <c r="M206" s="40">
        <f t="shared" si="81"/>
        <v>2.6452019389085478E+184</v>
      </c>
      <c r="N206" s="40">
        <f t="shared" si="82"/>
        <v>2.6452019389085174E-19</v>
      </c>
      <c r="O206" s="50">
        <f t="shared" si="83"/>
        <v>203</v>
      </c>
      <c r="P206" s="40">
        <f t="shared" si="84"/>
        <v>4.0693657691146686E-20</v>
      </c>
      <c r="Q206" s="46">
        <f t="shared" si="85"/>
        <v>-178</v>
      </c>
      <c r="R206" s="40">
        <f t="shared" si="75"/>
        <v>6.5002806063412866</v>
      </c>
      <c r="S206" s="46">
        <f t="shared" si="76"/>
        <v>381</v>
      </c>
      <c r="T206" s="40"/>
      <c r="U206" s="35"/>
      <c r="V206" s="38" t="e">
        <f t="shared" si="86"/>
        <v>#NUM!</v>
      </c>
      <c r="W206" s="35">
        <f t="shared" si="77"/>
        <v>6.5002806063412862E+119</v>
      </c>
      <c r="Y206">
        <v>262</v>
      </c>
      <c r="Z206">
        <f t="shared" si="94"/>
        <v>20.300000000000018</v>
      </c>
      <c r="AA206">
        <f t="shared" si="92"/>
        <v>1.3926704660006327E-4</v>
      </c>
      <c r="AB206">
        <f t="shared" si="95"/>
        <v>2.2140564057437836E-4</v>
      </c>
      <c r="AC206" s="115">
        <f>AC205+1</f>
        <v>67.5</v>
      </c>
      <c r="AD206" s="115">
        <f>AD205</f>
        <v>6.1483979519880748E-38</v>
      </c>
      <c r="AE206" s="115">
        <f>AE205</f>
        <v>0</v>
      </c>
    </row>
    <row r="207" spans="1:31">
      <c r="A207">
        <v>204</v>
      </c>
      <c r="B207" t="e">
        <f t="shared" si="78"/>
        <v>#NUM!</v>
      </c>
      <c r="D207" s="43">
        <f t="shared" si="79"/>
        <v>4.9045173541598827E-203</v>
      </c>
      <c r="E207" s="43">
        <f t="shared" si="87"/>
        <v>4.9045173541598482E-203</v>
      </c>
      <c r="F207" s="43">
        <f t="shared" si="80"/>
        <v>1</v>
      </c>
      <c r="G207" s="43">
        <f t="shared" si="88"/>
        <v>4.9045173541595337E-203</v>
      </c>
      <c r="H207" s="43">
        <f t="shared" si="89"/>
        <v>1</v>
      </c>
      <c r="I207" s="76">
        <f t="shared" si="93"/>
        <v>0</v>
      </c>
      <c r="J207" s="57">
        <f t="shared" si="90"/>
        <v>0</v>
      </c>
      <c r="K207" s="58">
        <f t="shared" si="91"/>
        <v>0</v>
      </c>
      <c r="L207" s="58"/>
      <c r="M207" s="40">
        <f t="shared" si="81"/>
        <v>2.1426135705159242E+185</v>
      </c>
      <c r="N207" s="40">
        <f t="shared" si="82"/>
        <v>2.142613570515899E-19</v>
      </c>
      <c r="O207" s="50">
        <f t="shared" si="83"/>
        <v>204</v>
      </c>
      <c r="P207" s="40">
        <f t="shared" si="84"/>
        <v>1.6157775847955302E-19</v>
      </c>
      <c r="Q207" s="46">
        <f t="shared" si="85"/>
        <v>-180</v>
      </c>
      <c r="R207" s="40">
        <f t="shared" si="75"/>
        <v>1.3260572436936224</v>
      </c>
      <c r="S207" s="46">
        <f t="shared" si="76"/>
        <v>384</v>
      </c>
      <c r="T207" s="40"/>
      <c r="U207" s="35"/>
      <c r="V207" s="38" t="e">
        <f t="shared" si="86"/>
        <v>#NUM!</v>
      </c>
      <c r="W207" s="35">
        <f t="shared" si="77"/>
        <v>1.3260572436936225E+122</v>
      </c>
      <c r="Y207">
        <v>262</v>
      </c>
      <c r="Z207">
        <f t="shared" si="94"/>
        <v>20.40000000000002</v>
      </c>
      <c r="AA207">
        <f t="shared" si="92"/>
        <v>1.2670161259134184E-4</v>
      </c>
      <c r="AB207">
        <f t="shared" si="95"/>
        <v>2.0090674493033244E-4</v>
      </c>
      <c r="AC207" s="116">
        <f>AC208</f>
        <v>67.5</v>
      </c>
      <c r="AD207" s="116">
        <v>0</v>
      </c>
      <c r="AE207" s="116">
        <v>0</v>
      </c>
    </row>
    <row r="208" spans="1:31">
      <c r="A208">
        <v>205</v>
      </c>
      <c r="B208" t="e">
        <f t="shared" si="78"/>
        <v>#NUM!</v>
      </c>
      <c r="D208" s="43">
        <f t="shared" si="79"/>
        <v>1.9378824667656118E-204</v>
      </c>
      <c r="E208" s="43">
        <f t="shared" si="87"/>
        <v>1.9378824667654744E-204</v>
      </c>
      <c r="F208" s="43">
        <f t="shared" si="80"/>
        <v>1</v>
      </c>
      <c r="G208" s="43">
        <f t="shared" si="88"/>
        <v>1.9378824667655002E-204</v>
      </c>
      <c r="H208" s="43">
        <f t="shared" si="89"/>
        <v>1</v>
      </c>
      <c r="I208" s="76">
        <f t="shared" si="93"/>
        <v>0</v>
      </c>
      <c r="J208" s="57">
        <f t="shared" si="90"/>
        <v>0</v>
      </c>
      <c r="K208" s="58">
        <f t="shared" si="91"/>
        <v>0</v>
      </c>
      <c r="L208" s="58"/>
      <c r="M208" s="40">
        <f t="shared" si="81"/>
        <v>1.7355169921178982E+186</v>
      </c>
      <c r="N208" s="40">
        <f t="shared" si="82"/>
        <v>1.735516992117878E-19</v>
      </c>
      <c r="O208" s="50">
        <f t="shared" si="83"/>
        <v>205</v>
      </c>
      <c r="P208" s="40">
        <f t="shared" si="84"/>
        <v>6.3842919204116058E-20</v>
      </c>
      <c r="Q208" s="46">
        <f t="shared" si="85"/>
        <v>-181</v>
      </c>
      <c r="R208" s="40">
        <f t="shared" si="75"/>
        <v>2.7184173495719262</v>
      </c>
      <c r="S208" s="46">
        <f t="shared" si="76"/>
        <v>386</v>
      </c>
      <c r="T208" s="40"/>
      <c r="U208" s="35"/>
      <c r="V208" s="38" t="e">
        <f t="shared" si="86"/>
        <v>#NUM!</v>
      </c>
      <c r="W208" s="35">
        <f t="shared" si="77"/>
        <v>2.7184173495719262E+124</v>
      </c>
      <c r="Y208">
        <v>262</v>
      </c>
      <c r="Z208">
        <f t="shared" si="94"/>
        <v>20.500000000000021</v>
      </c>
      <c r="AA208">
        <f t="shared" si="92"/>
        <v>1.1521477113454704E-4</v>
      </c>
      <c r="AB208">
        <f t="shared" si="95"/>
        <v>1.8222373300766332E-4</v>
      </c>
      <c r="AC208">
        <v>67.5</v>
      </c>
      <c r="AD208">
        <f>_xlfn.POISSON.DIST(AC208+0.5,$AH$1,FALSE)</f>
        <v>7.3238269722210062E-39</v>
      </c>
      <c r="AE208">
        <f>1-_xlfn.POISSON.DIST(AC208-0.5,$AH$1,TRUE)</f>
        <v>0</v>
      </c>
    </row>
    <row r="209" spans="1:31">
      <c r="A209">
        <v>206</v>
      </c>
      <c r="B209" t="e">
        <f t="shared" si="78"/>
        <v>#NUM!</v>
      </c>
      <c r="D209" s="43">
        <f t="shared" si="79"/>
        <v>7.6198291168939114E-206</v>
      </c>
      <c r="E209" s="43">
        <f t="shared" si="87"/>
        <v>7.619829116893471E-206</v>
      </c>
      <c r="F209" s="43">
        <f t="shared" si="80"/>
        <v>1</v>
      </c>
      <c r="G209" s="43">
        <f t="shared" si="88"/>
        <v>7.6198291168936048E-206</v>
      </c>
      <c r="H209" s="43">
        <f t="shared" si="89"/>
        <v>1</v>
      </c>
      <c r="I209" s="76">
        <f t="shared" si="93"/>
        <v>0</v>
      </c>
      <c r="J209" s="57">
        <f t="shared" si="90"/>
        <v>0</v>
      </c>
      <c r="K209" s="58">
        <f t="shared" si="91"/>
        <v>0</v>
      </c>
      <c r="L209" s="58"/>
      <c r="M209" s="40">
        <f t="shared" si="81"/>
        <v>1.405768763615498E+187</v>
      </c>
      <c r="N209" s="40">
        <f t="shared" si="82"/>
        <v>1.4057687636154811E-19</v>
      </c>
      <c r="O209" s="50">
        <f t="shared" si="83"/>
        <v>206</v>
      </c>
      <c r="P209" s="40">
        <f t="shared" si="84"/>
        <v>2.5103283764725246E-20</v>
      </c>
      <c r="Q209" s="46">
        <f t="shared" si="85"/>
        <v>-182</v>
      </c>
      <c r="R209" s="40">
        <f t="shared" si="75"/>
        <v>5.5999397401181676</v>
      </c>
      <c r="S209" s="46">
        <f t="shared" si="76"/>
        <v>388</v>
      </c>
      <c r="T209" s="40"/>
      <c r="U209" s="35"/>
      <c r="V209" s="38" t="e">
        <f t="shared" si="86"/>
        <v>#NUM!</v>
      </c>
      <c r="W209" s="35">
        <f t="shared" si="77"/>
        <v>5.599939740118168E+126</v>
      </c>
      <c r="Y209">
        <v>262</v>
      </c>
      <c r="Z209">
        <f t="shared" si="94"/>
        <v>20.600000000000023</v>
      </c>
      <c r="AA209">
        <f t="shared" si="92"/>
        <v>1.0471946431119771E-4</v>
      </c>
      <c r="AB209">
        <f t="shared" si="95"/>
        <v>1.6520406835729542E-4</v>
      </c>
      <c r="AC209" s="115">
        <f>AC208+1</f>
        <v>68.5</v>
      </c>
      <c r="AD209" s="115">
        <f>AD208</f>
        <v>7.3238269722210062E-39</v>
      </c>
      <c r="AE209" s="115">
        <f>AE208</f>
        <v>0</v>
      </c>
    </row>
    <row r="210" spans="1:31">
      <c r="A210">
        <v>207</v>
      </c>
      <c r="B210" t="e">
        <f t="shared" si="78"/>
        <v>#NUM!</v>
      </c>
      <c r="D210" s="43">
        <f t="shared" si="79"/>
        <v>2.9816722631323982E-207</v>
      </c>
      <c r="E210" s="43">
        <f t="shared" si="87"/>
        <v>2.9816722631322799E-207</v>
      </c>
      <c r="F210" s="43">
        <f t="shared" si="80"/>
        <v>1</v>
      </c>
      <c r="G210" s="43">
        <f t="shared" si="88"/>
        <v>2.9816722631321502E-207</v>
      </c>
      <c r="H210" s="43">
        <f t="shared" si="89"/>
        <v>1</v>
      </c>
      <c r="I210" s="76">
        <f t="shared" si="93"/>
        <v>0</v>
      </c>
      <c r="J210" s="57">
        <f t="shared" si="90"/>
        <v>0</v>
      </c>
      <c r="K210" s="58">
        <f t="shared" si="91"/>
        <v>0</v>
      </c>
      <c r="L210" s="58"/>
      <c r="M210" s="40">
        <f t="shared" si="81"/>
        <v>1.1386726985285529E+188</v>
      </c>
      <c r="N210" s="40">
        <f t="shared" si="82"/>
        <v>1.1386726985285394E-19</v>
      </c>
      <c r="O210" s="50">
        <f t="shared" si="83"/>
        <v>207</v>
      </c>
      <c r="P210" s="40">
        <f t="shared" si="84"/>
        <v>9.8230240818490054E-20</v>
      </c>
      <c r="Q210" s="46">
        <f t="shared" si="85"/>
        <v>-184</v>
      </c>
      <c r="R210" s="40">
        <f t="shared" si="75"/>
        <v>1.1591875262044609</v>
      </c>
      <c r="S210" s="46">
        <f t="shared" si="76"/>
        <v>391</v>
      </c>
      <c r="T210" s="40"/>
      <c r="U210" s="35"/>
      <c r="V210" s="38" t="e">
        <f t="shared" si="86"/>
        <v>#NUM!</v>
      </c>
      <c r="W210" s="35">
        <f t="shared" si="77"/>
        <v>1.1591875262044608E+129</v>
      </c>
      <c r="Y210">
        <v>262</v>
      </c>
      <c r="Z210">
        <f t="shared" si="94"/>
        <v>20.700000000000024</v>
      </c>
      <c r="AA210">
        <f t="shared" si="92"/>
        <v>9.5135120662523203E-5</v>
      </c>
      <c r="AB210">
        <f t="shared" si="95"/>
        <v>1.4970720425812288E-4</v>
      </c>
      <c r="AC210" s="116">
        <f>AC211</f>
        <v>68.5</v>
      </c>
      <c r="AD210" s="116">
        <v>0</v>
      </c>
      <c r="AE210" s="116">
        <v>0</v>
      </c>
    </row>
    <row r="211" spans="1:31">
      <c r="A211">
        <v>208</v>
      </c>
      <c r="B211" t="e">
        <f t="shared" si="78"/>
        <v>#NUM!</v>
      </c>
      <c r="D211" s="43">
        <f t="shared" si="79"/>
        <v>1.1611319870852132E-208</v>
      </c>
      <c r="E211" s="43">
        <f t="shared" si="87"/>
        <v>1.1611319870851162E-208</v>
      </c>
      <c r="F211" s="43">
        <f t="shared" si="80"/>
        <v>1</v>
      </c>
      <c r="G211" s="43">
        <f t="shared" si="88"/>
        <v>1.1611319870850978E-208</v>
      </c>
      <c r="H211" s="43">
        <f t="shared" si="89"/>
        <v>1</v>
      </c>
      <c r="I211" s="76">
        <f t="shared" si="93"/>
        <v>0</v>
      </c>
      <c r="J211" s="57">
        <f t="shared" si="90"/>
        <v>0</v>
      </c>
      <c r="K211" s="58">
        <f t="shared" si="91"/>
        <v>0</v>
      </c>
      <c r="L211" s="58"/>
      <c r="M211" s="40">
        <f t="shared" si="81"/>
        <v>9.2232488580812815E+188</v>
      </c>
      <c r="N211" s="40">
        <f t="shared" si="82"/>
        <v>9.2232488580811709E-20</v>
      </c>
      <c r="O211" s="50">
        <f t="shared" si="83"/>
        <v>208</v>
      </c>
      <c r="P211" s="40">
        <f t="shared" si="84"/>
        <v>3.8253122626431229E-20</v>
      </c>
      <c r="Q211" s="46">
        <f t="shared" si="85"/>
        <v>-185</v>
      </c>
      <c r="R211" s="40">
        <f t="shared" si="75"/>
        <v>2.4111100545052788</v>
      </c>
      <c r="S211" s="46">
        <f t="shared" si="76"/>
        <v>393</v>
      </c>
      <c r="T211" s="40"/>
      <c r="U211" s="35"/>
      <c r="V211" s="38" t="e">
        <f t="shared" si="86"/>
        <v>#NUM!</v>
      </c>
      <c r="W211" s="35">
        <f t="shared" si="77"/>
        <v>2.4111100545052786E+131</v>
      </c>
      <c r="Y211">
        <v>262</v>
      </c>
      <c r="Z211">
        <f t="shared" si="94"/>
        <v>20.800000000000026</v>
      </c>
      <c r="AA211">
        <f t="shared" si="92"/>
        <v>8.6387223526502834E-5</v>
      </c>
      <c r="AB211">
        <f t="shared" si="95"/>
        <v>1.3560372074385301E-4</v>
      </c>
      <c r="AC211">
        <v>68.5</v>
      </c>
      <c r="AD211">
        <f>_xlfn.POISSON.DIST(AC211+0.5,$AH$1,FALSE)</f>
        <v>8.5975360108682123E-40</v>
      </c>
      <c r="AE211">
        <f>1-_xlfn.POISSON.DIST(AC211-0.5,$AH$1,TRUE)</f>
        <v>0</v>
      </c>
    </row>
    <row r="212" spans="1:31">
      <c r="A212">
        <v>209</v>
      </c>
      <c r="B212" t="e">
        <f t="shared" si="78"/>
        <v>#NUM!</v>
      </c>
      <c r="D212" s="43">
        <f t="shared" si="79"/>
        <v>4.5000809068852732E-210</v>
      </c>
      <c r="E212" s="43">
        <f t="shared" si="87"/>
        <v>4.5000809068848281E-210</v>
      </c>
      <c r="F212" s="43">
        <f t="shared" si="80"/>
        <v>1</v>
      </c>
      <c r="G212" s="43">
        <f t="shared" si="88"/>
        <v>4.5000809068854035E-210</v>
      </c>
      <c r="H212" s="43">
        <f t="shared" si="89"/>
        <v>1</v>
      </c>
      <c r="I212" s="76">
        <f t="shared" si="93"/>
        <v>0</v>
      </c>
      <c r="J212" s="57">
        <f t="shared" si="90"/>
        <v>0</v>
      </c>
      <c r="K212" s="58">
        <f t="shared" si="91"/>
        <v>0</v>
      </c>
      <c r="L212" s="58"/>
      <c r="M212" s="40">
        <f t="shared" si="81"/>
        <v>7.4708315750458377E+189</v>
      </c>
      <c r="N212" s="40">
        <f t="shared" si="82"/>
        <v>7.4708315750457471E-20</v>
      </c>
      <c r="O212" s="50">
        <f t="shared" si="83"/>
        <v>209</v>
      </c>
      <c r="P212" s="40">
        <f t="shared" si="84"/>
        <v>1.4825372883927887E-20</v>
      </c>
      <c r="Q212" s="46">
        <f t="shared" si="85"/>
        <v>-186</v>
      </c>
      <c r="R212" s="40">
        <f t="shared" si="75"/>
        <v>5.039220013916033</v>
      </c>
      <c r="S212" s="46">
        <f t="shared" si="76"/>
        <v>395</v>
      </c>
      <c r="T212" s="40"/>
      <c r="U212" s="35"/>
      <c r="V212" s="38" t="e">
        <f t="shared" si="86"/>
        <v>#NUM!</v>
      </c>
      <c r="W212" s="35">
        <f t="shared" si="77"/>
        <v>5.0392200139160328E+133</v>
      </c>
      <c r="Y212">
        <v>262</v>
      </c>
      <c r="Z212">
        <f t="shared" si="94"/>
        <v>20.900000000000027</v>
      </c>
      <c r="AA212">
        <f t="shared" si="92"/>
        <v>7.8406903247415266E-5</v>
      </c>
      <c r="AB212">
        <f t="shared" si="95"/>
        <v>1.2277451625107214E-4</v>
      </c>
      <c r="AC212" s="115">
        <f>AC211+1</f>
        <v>69.5</v>
      </c>
      <c r="AD212" s="115">
        <f>AD211</f>
        <v>8.5975360108682123E-40</v>
      </c>
      <c r="AE212" s="115">
        <f>AE211</f>
        <v>0</v>
      </c>
    </row>
    <row r="213" spans="1:31">
      <c r="A213">
        <v>210</v>
      </c>
      <c r="B213" t="e">
        <f t="shared" si="78"/>
        <v>#NUM!</v>
      </c>
      <c r="D213" s="43">
        <f t="shared" si="79"/>
        <v>1.7357454926557487E-211</v>
      </c>
      <c r="E213" s="43">
        <f t="shared" si="87"/>
        <v>1.7357454926557983E-211</v>
      </c>
      <c r="F213" s="43">
        <f t="shared" si="80"/>
        <v>1</v>
      </c>
      <c r="G213" s="43">
        <f t="shared" si="88"/>
        <v>1.7357454926556738E-211</v>
      </c>
      <c r="H213" s="43">
        <f t="shared" si="89"/>
        <v>1</v>
      </c>
      <c r="I213" s="76">
        <f t="shared" si="93"/>
        <v>0</v>
      </c>
      <c r="J213" s="57">
        <f t="shared" si="90"/>
        <v>0</v>
      </c>
      <c r="K213" s="58">
        <f t="shared" si="91"/>
        <v>0</v>
      </c>
      <c r="L213" s="58"/>
      <c r="M213" s="40">
        <f t="shared" si="81"/>
        <v>6.0513735757871286E+190</v>
      </c>
      <c r="N213" s="40">
        <f t="shared" si="82"/>
        <v>6.0513735757870553E-20</v>
      </c>
      <c r="O213" s="50">
        <f t="shared" si="83"/>
        <v>210</v>
      </c>
      <c r="P213" s="40">
        <f t="shared" si="84"/>
        <v>5.7183581123721863E-20</v>
      </c>
      <c r="Q213" s="46">
        <f t="shared" si="85"/>
        <v>-188</v>
      </c>
      <c r="R213" s="40">
        <f t="shared" si="75"/>
        <v>1.0582362029223669</v>
      </c>
      <c r="S213" s="46">
        <f t="shared" si="76"/>
        <v>398</v>
      </c>
      <c r="T213" s="40"/>
      <c r="U213" s="35"/>
      <c r="V213" s="38" t="e">
        <f t="shared" si="86"/>
        <v>#NUM!</v>
      </c>
      <c r="W213" s="35">
        <f t="shared" si="77"/>
        <v>1.0582362029223669E+136</v>
      </c>
      <c r="Y213">
        <v>262</v>
      </c>
      <c r="Z213">
        <f t="shared" si="94"/>
        <v>21.000000000000028</v>
      </c>
      <c r="AA213">
        <f t="shared" si="92"/>
        <v>7.1130552396883286E-5</v>
      </c>
      <c r="AB213">
        <f t="shared" si="95"/>
        <v>1.1111005112868933E-4</v>
      </c>
      <c r="AC213" s="116">
        <f>AC214</f>
        <v>69.5</v>
      </c>
      <c r="AD213" s="116">
        <v>0</v>
      </c>
      <c r="AE213" s="116">
        <v>0</v>
      </c>
    </row>
    <row r="214" spans="1:31">
      <c r="A214">
        <v>211</v>
      </c>
      <c r="B214" t="e">
        <f t="shared" si="78"/>
        <v>#NUM!</v>
      </c>
      <c r="D214" s="43">
        <f t="shared" si="79"/>
        <v>6.6632883841287005E-213</v>
      </c>
      <c r="E214" s="43">
        <f t="shared" si="87"/>
        <v>6.6632883841284156E-213</v>
      </c>
      <c r="F214" s="43">
        <f t="shared" si="80"/>
        <v>1</v>
      </c>
      <c r="G214" s="43">
        <f t="shared" si="88"/>
        <v>6.6632883841282639E-213</v>
      </c>
      <c r="H214" s="43">
        <f t="shared" si="89"/>
        <v>1</v>
      </c>
      <c r="I214" s="76">
        <f t="shared" si="93"/>
        <v>0</v>
      </c>
      <c r="J214" s="57">
        <f t="shared" si="90"/>
        <v>0</v>
      </c>
      <c r="K214" s="58">
        <f t="shared" si="91"/>
        <v>0</v>
      </c>
      <c r="L214" s="58"/>
      <c r="M214" s="40">
        <f t="shared" si="81"/>
        <v>4.9016125963875741E+191</v>
      </c>
      <c r="N214" s="40">
        <f t="shared" si="82"/>
        <v>4.9016125963875132E-20</v>
      </c>
      <c r="O214" s="50">
        <f t="shared" si="83"/>
        <v>211</v>
      </c>
      <c r="P214" s="40">
        <f t="shared" si="84"/>
        <v>2.1951990857921654E-20</v>
      </c>
      <c r="Q214" s="46">
        <f t="shared" si="85"/>
        <v>-189</v>
      </c>
      <c r="R214" s="40">
        <f t="shared" si="75"/>
        <v>2.2328783881661942</v>
      </c>
      <c r="S214" s="46">
        <f t="shared" si="76"/>
        <v>400</v>
      </c>
      <c r="T214" s="40"/>
      <c r="U214" s="35"/>
      <c r="V214" s="38" t="e">
        <f t="shared" si="86"/>
        <v>#NUM!</v>
      </c>
      <c r="W214" s="35">
        <f t="shared" si="77"/>
        <v>2.2328783881661941E+138</v>
      </c>
      <c r="Y214">
        <v>262</v>
      </c>
      <c r="Z214">
        <f t="shared" si="94"/>
        <v>21.10000000000003</v>
      </c>
      <c r="AA214">
        <f t="shared" si="92"/>
        <v>6.4499463129558717E-5</v>
      </c>
      <c r="AB214">
        <f t="shared" si="95"/>
        <v>1.0050964032235346E-4</v>
      </c>
      <c r="AC214">
        <v>69.5</v>
      </c>
      <c r="AD214">
        <f>_xlfn.POISSON.DIST(AC214+0.5,$AH$1,FALSE)</f>
        <v>9.9485773840044851E-41</v>
      </c>
      <c r="AE214">
        <f>1-_xlfn.POISSON.DIST(AC214-0.5,$AH$1,TRUE)</f>
        <v>0</v>
      </c>
    </row>
    <row r="215" spans="1:31">
      <c r="A215">
        <v>212</v>
      </c>
      <c r="B215" t="e">
        <f t="shared" si="78"/>
        <v>#NUM!</v>
      </c>
      <c r="D215" s="43">
        <f t="shared" si="79"/>
        <v>2.5458790524265326E-214</v>
      </c>
      <c r="E215" s="43">
        <f t="shared" si="87"/>
        <v>2.5458790524263648E-214</v>
      </c>
      <c r="F215" s="43">
        <f t="shared" si="80"/>
        <v>1</v>
      </c>
      <c r="G215" s="43">
        <f t="shared" si="88"/>
        <v>2.5458790524263253E-214</v>
      </c>
      <c r="H215" s="43">
        <f t="shared" si="89"/>
        <v>1</v>
      </c>
      <c r="I215" s="76">
        <f t="shared" si="93"/>
        <v>0</v>
      </c>
      <c r="J215" s="57">
        <f t="shared" si="90"/>
        <v>0</v>
      </c>
      <c r="K215" s="58">
        <f t="shared" si="91"/>
        <v>0</v>
      </c>
      <c r="L215" s="58"/>
      <c r="M215" s="40">
        <f t="shared" si="81"/>
        <v>3.9703062030739347E+192</v>
      </c>
      <c r="N215" s="40">
        <f t="shared" si="82"/>
        <v>3.9703062030738867E-20</v>
      </c>
      <c r="O215" s="50">
        <f t="shared" si="83"/>
        <v>212</v>
      </c>
      <c r="P215" s="40">
        <f t="shared" si="84"/>
        <v>8.3873172617530866E-21</v>
      </c>
      <c r="Q215" s="46">
        <f t="shared" si="85"/>
        <v>-190</v>
      </c>
      <c r="R215" s="40">
        <f t="shared" si="75"/>
        <v>4.7337021829123316</v>
      </c>
      <c r="S215" s="46">
        <f t="shared" si="76"/>
        <v>402</v>
      </c>
      <c r="T215" s="40"/>
      <c r="U215" s="35"/>
      <c r="V215" s="38" t="e">
        <f t="shared" si="86"/>
        <v>#NUM!</v>
      </c>
      <c r="W215" s="35">
        <f t="shared" si="77"/>
        <v>4.7337021829123315E+140</v>
      </c>
      <c r="Y215">
        <v>262</v>
      </c>
      <c r="Z215">
        <f t="shared" si="94"/>
        <v>21.200000000000031</v>
      </c>
      <c r="AA215">
        <f t="shared" si="92"/>
        <v>5.8459485787277704E-5</v>
      </c>
      <c r="AB215">
        <f t="shared" si="95"/>
        <v>9.088079262588097E-5</v>
      </c>
      <c r="AC215" s="115">
        <f>AC214+1</f>
        <v>70.5</v>
      </c>
      <c r="AD215" s="115">
        <f>AD214</f>
        <v>9.9485773840044851E-41</v>
      </c>
      <c r="AE215" s="115">
        <f>AE214</f>
        <v>0</v>
      </c>
    </row>
    <row r="216" spans="1:31">
      <c r="A216">
        <v>213</v>
      </c>
      <c r="B216" t="e">
        <f t="shared" si="78"/>
        <v>#NUM!</v>
      </c>
      <c r="D216" s="43">
        <f t="shared" si="79"/>
        <v>9.6815118895093487E-216</v>
      </c>
      <c r="E216" s="43">
        <f t="shared" si="87"/>
        <v>9.6815118895085603E-216</v>
      </c>
      <c r="F216" s="43">
        <f t="shared" si="80"/>
        <v>1</v>
      </c>
      <c r="G216" s="43">
        <f t="shared" si="88"/>
        <v>9.6815118895087226E-216</v>
      </c>
      <c r="H216" s="43">
        <f t="shared" si="89"/>
        <v>1</v>
      </c>
      <c r="I216" s="76">
        <f t="shared" si="93"/>
        <v>0</v>
      </c>
      <c r="J216" s="57">
        <f t="shared" si="90"/>
        <v>0</v>
      </c>
      <c r="K216" s="58">
        <f t="shared" si="91"/>
        <v>0</v>
      </c>
      <c r="L216" s="58"/>
      <c r="M216" s="40">
        <f t="shared" si="81"/>
        <v>3.2159480244898864E+193</v>
      </c>
      <c r="N216" s="40">
        <f t="shared" si="82"/>
        <v>3.2159480244898478E-20</v>
      </c>
      <c r="O216" s="50">
        <f t="shared" si="83"/>
        <v>213</v>
      </c>
      <c r="P216" s="40">
        <f t="shared" si="84"/>
        <v>3.1895431840469482E-20</v>
      </c>
      <c r="Q216" s="46">
        <f t="shared" si="85"/>
        <v>-192</v>
      </c>
      <c r="R216" s="40">
        <f t="shared" si="75"/>
        <v>1.0082785649603265</v>
      </c>
      <c r="S216" s="46">
        <f t="shared" si="76"/>
        <v>405</v>
      </c>
      <c r="T216" s="40"/>
      <c r="U216" s="35"/>
      <c r="V216" s="38" t="e">
        <f t="shared" si="86"/>
        <v>#NUM!</v>
      </c>
      <c r="W216" s="35">
        <f t="shared" si="77"/>
        <v>1.0082785649603267E+143</v>
      </c>
      <c r="Y216">
        <v>262</v>
      </c>
      <c r="Z216">
        <f t="shared" si="94"/>
        <v>21.300000000000033</v>
      </c>
      <c r="AA216">
        <f t="shared" si="92"/>
        <v>5.296070786199502E-5</v>
      </c>
      <c r="AB216">
        <f t="shared" si="95"/>
        <v>8.2138593974314414E-5</v>
      </c>
      <c r="AC216" s="116">
        <f>AC217</f>
        <v>70.5</v>
      </c>
      <c r="AD216" s="116">
        <v>0</v>
      </c>
      <c r="AE216" s="116">
        <v>0</v>
      </c>
    </row>
    <row r="217" spans="1:31">
      <c r="A217">
        <v>214</v>
      </c>
      <c r="B217" t="e">
        <f t="shared" si="78"/>
        <v>#NUM!</v>
      </c>
      <c r="D217" s="43">
        <f t="shared" si="79"/>
        <v>3.6644974908890517E-217</v>
      </c>
      <c r="E217" s="43">
        <f t="shared" si="87"/>
        <v>3.6644974908888157E-217</v>
      </c>
      <c r="F217" s="43">
        <f t="shared" si="80"/>
        <v>1</v>
      </c>
      <c r="G217" s="43">
        <f t="shared" si="88"/>
        <v>3.6644974908889961E-217</v>
      </c>
      <c r="H217" s="43">
        <f t="shared" si="89"/>
        <v>1</v>
      </c>
      <c r="I217" s="76">
        <f t="shared" si="93"/>
        <v>0</v>
      </c>
      <c r="J217" s="57">
        <f t="shared" si="90"/>
        <v>0</v>
      </c>
      <c r="K217" s="58">
        <f t="shared" si="91"/>
        <v>0</v>
      </c>
      <c r="L217" s="58"/>
      <c r="M217" s="40">
        <f t="shared" si="81"/>
        <v>2.6049178998368083E+194</v>
      </c>
      <c r="N217" s="40">
        <f t="shared" si="82"/>
        <v>2.6049178998367766E-20</v>
      </c>
      <c r="O217" s="50">
        <f t="shared" si="83"/>
        <v>214</v>
      </c>
      <c r="P217" s="40">
        <f t="shared" si="84"/>
        <v>1.2072569995691717E-20</v>
      </c>
      <c r="Q217" s="46">
        <f t="shared" si="85"/>
        <v>-193</v>
      </c>
      <c r="R217" s="40">
        <f t="shared" si="75"/>
        <v>2.1577161290150992</v>
      </c>
      <c r="S217" s="46">
        <f t="shared" si="76"/>
        <v>407</v>
      </c>
      <c r="T217" s="40"/>
      <c r="U217" s="35"/>
      <c r="V217" s="38" t="e">
        <f t="shared" si="86"/>
        <v>#NUM!</v>
      </c>
      <c r="W217" s="35">
        <f t="shared" si="77"/>
        <v>2.1577161290150991E+145</v>
      </c>
      <c r="Y217">
        <v>262</v>
      </c>
      <c r="Z217">
        <f t="shared" si="94"/>
        <v>21.400000000000034</v>
      </c>
      <c r="AA217">
        <f t="shared" si="92"/>
        <v>4.7957152429432319E-5</v>
      </c>
      <c r="AB217">
        <f t="shared" si="95"/>
        <v>7.420513233899073E-5</v>
      </c>
      <c r="AC217">
        <v>70.5</v>
      </c>
      <c r="AD217">
        <f>_xlfn.POISSON.DIST(AC217+0.5,$AH$1,FALSE)</f>
        <v>1.1349785466258848E-41</v>
      </c>
      <c r="AE217">
        <f>1-_xlfn.POISSON.DIST(AC217-0.5,$AH$1,TRUE)</f>
        <v>0</v>
      </c>
    </row>
    <row r="218" spans="1:31">
      <c r="A218">
        <v>215</v>
      </c>
      <c r="B218" t="e">
        <f t="shared" si="78"/>
        <v>#NUM!</v>
      </c>
      <c r="D218" s="43">
        <f t="shared" si="79"/>
        <v>1.3805781244744799E-218</v>
      </c>
      <c r="E218" s="43">
        <f t="shared" si="87"/>
        <v>1.380578124474459E-218</v>
      </c>
      <c r="F218" s="43">
        <f t="shared" si="80"/>
        <v>1</v>
      </c>
      <c r="G218" s="43">
        <f t="shared" si="88"/>
        <v>1.3805781244745126E-218</v>
      </c>
      <c r="H218" s="43">
        <f t="shared" si="89"/>
        <v>1</v>
      </c>
      <c r="I218" s="76">
        <f t="shared" si="93"/>
        <v>0</v>
      </c>
      <c r="J218" s="57">
        <f t="shared" si="90"/>
        <v>0</v>
      </c>
      <c r="K218" s="58">
        <f t="shared" si="91"/>
        <v>0</v>
      </c>
      <c r="L218" s="58"/>
      <c r="M218" s="40">
        <f t="shared" si="81"/>
        <v>2.1099834988678145E+195</v>
      </c>
      <c r="N218" s="40">
        <f t="shared" si="82"/>
        <v>2.1099834988677888E-20</v>
      </c>
      <c r="O218" s="50">
        <f t="shared" si="83"/>
        <v>215</v>
      </c>
      <c r="P218" s="40">
        <f t="shared" si="84"/>
        <v>4.5482705565164141E-21</v>
      </c>
      <c r="Q218" s="46">
        <f t="shared" si="85"/>
        <v>-194</v>
      </c>
      <c r="R218" s="40">
        <f t="shared" si="75"/>
        <v>4.6390896773824633</v>
      </c>
      <c r="S218" s="46">
        <f t="shared" si="76"/>
        <v>409</v>
      </c>
      <c r="T218" s="40"/>
      <c r="U218" s="35"/>
      <c r="V218" s="38" t="e">
        <f t="shared" si="86"/>
        <v>#NUM!</v>
      </c>
      <c r="W218" s="35">
        <f t="shared" ref="W218:W249" si="96">W217*A218</f>
        <v>4.6390896773824633E+147</v>
      </c>
      <c r="Y218">
        <v>262</v>
      </c>
      <c r="Z218">
        <f t="shared" si="94"/>
        <v>21.500000000000036</v>
      </c>
      <c r="AA218">
        <f t="shared" si="92"/>
        <v>4.3406495171619417E-5</v>
      </c>
      <c r="AB218">
        <f t="shared" si="95"/>
        <v>6.7008961873115709E-5</v>
      </c>
      <c r="AC218" s="115">
        <f>AC217+1</f>
        <v>71.5</v>
      </c>
      <c r="AD218" s="115">
        <f>AD217</f>
        <v>1.1349785466258848E-41</v>
      </c>
      <c r="AE218" s="115">
        <f>AE217</f>
        <v>0</v>
      </c>
    </row>
    <row r="219" spans="1:31">
      <c r="A219">
        <v>216</v>
      </c>
      <c r="B219" t="e">
        <f t="shared" si="78"/>
        <v>#NUM!</v>
      </c>
      <c r="D219" s="43">
        <f t="shared" si="79"/>
        <v>5.1771679667792974E-220</v>
      </c>
      <c r="E219" s="43">
        <f t="shared" si="87"/>
        <v>5.1771679667794217E-220</v>
      </c>
      <c r="F219" s="43">
        <f t="shared" si="80"/>
        <v>1</v>
      </c>
      <c r="G219" s="43">
        <f t="shared" si="88"/>
        <v>5.1771679667789916E-220</v>
      </c>
      <c r="H219" s="43">
        <f t="shared" si="89"/>
        <v>1</v>
      </c>
      <c r="I219" s="76">
        <f t="shared" si="93"/>
        <v>0</v>
      </c>
      <c r="J219" s="57">
        <f t="shared" si="90"/>
        <v>0</v>
      </c>
      <c r="K219" s="58">
        <f t="shared" si="91"/>
        <v>0</v>
      </c>
      <c r="L219" s="58"/>
      <c r="M219" s="40">
        <f t="shared" si="81"/>
        <v>1.70908663408293E+196</v>
      </c>
      <c r="N219" s="40">
        <f t="shared" si="82"/>
        <v>1.7090866340829085E-20</v>
      </c>
      <c r="O219" s="50">
        <f t="shared" si="83"/>
        <v>216</v>
      </c>
      <c r="P219" s="40">
        <f t="shared" si="84"/>
        <v>1.7056014586936547E-20</v>
      </c>
      <c r="Q219" s="46">
        <f t="shared" si="85"/>
        <v>-196</v>
      </c>
      <c r="R219" s="40">
        <f t="shared" si="75"/>
        <v>1.0020433703146121</v>
      </c>
      <c r="S219" s="46">
        <f t="shared" si="76"/>
        <v>412</v>
      </c>
      <c r="T219" s="40"/>
      <c r="U219" s="35"/>
      <c r="V219" s="38" t="e">
        <f t="shared" si="86"/>
        <v>#NUM!</v>
      </c>
      <c r="W219" s="35">
        <f t="shared" si="96"/>
        <v>1.0020433703146121E+150</v>
      </c>
      <c r="Y219">
        <v>262</v>
      </c>
      <c r="Z219">
        <f t="shared" si="94"/>
        <v>21.600000000000037</v>
      </c>
      <c r="AA219">
        <f t="shared" si="92"/>
        <v>3.9269799116698384E-5</v>
      </c>
      <c r="AB219">
        <f t="shared" si="95"/>
        <v>6.0484604046097266E-5</v>
      </c>
      <c r="AC219" s="116">
        <f>AC220</f>
        <v>71.5</v>
      </c>
      <c r="AD219" s="116">
        <v>0</v>
      </c>
      <c r="AE219" s="116">
        <v>0</v>
      </c>
    </row>
    <row r="220" spans="1:31">
      <c r="A220">
        <v>217</v>
      </c>
      <c r="B220" t="e">
        <f t="shared" si="78"/>
        <v>#NUM!</v>
      </c>
      <c r="D220" s="43">
        <f t="shared" si="79"/>
        <v>1.9324912687056367E-221</v>
      </c>
      <c r="E220" s="43">
        <f t="shared" si="87"/>
        <v>1.9324912687055222E-221</v>
      </c>
      <c r="F220" s="43">
        <f t="shared" si="80"/>
        <v>1</v>
      </c>
      <c r="G220" s="43">
        <f t="shared" si="88"/>
        <v>1.9324912687055286E-221</v>
      </c>
      <c r="H220" s="43">
        <f t="shared" si="89"/>
        <v>1</v>
      </c>
      <c r="I220" s="76">
        <f t="shared" si="93"/>
        <v>0</v>
      </c>
      <c r="J220" s="57">
        <f t="shared" si="90"/>
        <v>0</v>
      </c>
      <c r="K220" s="58">
        <f t="shared" si="91"/>
        <v>0</v>
      </c>
      <c r="L220" s="58"/>
      <c r="M220" s="40">
        <f t="shared" si="81"/>
        <v>1.3843601736071732E+197</v>
      </c>
      <c r="N220" s="40">
        <f t="shared" si="82"/>
        <v>1.3843601736071559E-20</v>
      </c>
      <c r="O220" s="50">
        <f t="shared" si="83"/>
        <v>217</v>
      </c>
      <c r="P220" s="40">
        <f t="shared" si="84"/>
        <v>6.3665307905154856E-21</v>
      </c>
      <c r="Q220" s="46">
        <f t="shared" si="85"/>
        <v>-197</v>
      </c>
      <c r="R220" s="40">
        <f t="shared" si="75"/>
        <v>2.1744341135827083</v>
      </c>
      <c r="S220" s="46">
        <f t="shared" si="76"/>
        <v>414</v>
      </c>
      <c r="T220" s="40"/>
      <c r="U220" s="35"/>
      <c r="V220" s="38" t="e">
        <f t="shared" si="86"/>
        <v>#NUM!</v>
      </c>
      <c r="W220" s="35">
        <f t="shared" si="96"/>
        <v>2.1744341135827082E+152</v>
      </c>
      <c r="Y220">
        <v>262</v>
      </c>
      <c r="Z220">
        <f t="shared" si="94"/>
        <v>21.700000000000038</v>
      </c>
      <c r="AA220">
        <f t="shared" si="92"/>
        <v>3.5511266238084272E-5</v>
      </c>
      <c r="AB220">
        <f t="shared" si="95"/>
        <v>5.4572083595598399E-5</v>
      </c>
      <c r="AC220">
        <v>71.5</v>
      </c>
      <c r="AD220">
        <f>_xlfn.POISSON.DIST(AC220+0.5,$AH$1,FALSE)</f>
        <v>1.2768508649541251E-42</v>
      </c>
      <c r="AE220">
        <f>1-_xlfn.POISSON.DIST(AC220-0.5,$AH$1,TRUE)</f>
        <v>0</v>
      </c>
    </row>
    <row r="221" spans="1:31">
      <c r="A221">
        <v>218</v>
      </c>
      <c r="B221" t="e">
        <f t="shared" si="78"/>
        <v>#NUM!</v>
      </c>
      <c r="D221" s="43">
        <f t="shared" si="79"/>
        <v>7.1803574662915872E-223</v>
      </c>
      <c r="E221" s="43">
        <f t="shared" si="87"/>
        <v>7.1803574662911834E-223</v>
      </c>
      <c r="F221" s="43">
        <f t="shared" si="80"/>
        <v>1</v>
      </c>
      <c r="G221" s="43">
        <f t="shared" si="88"/>
        <v>7.180357466291532E-223</v>
      </c>
      <c r="H221" s="43">
        <f t="shared" si="89"/>
        <v>1</v>
      </c>
      <c r="I221" s="76">
        <f t="shared" si="93"/>
        <v>0</v>
      </c>
      <c r="J221" s="57">
        <f t="shared" si="90"/>
        <v>0</v>
      </c>
      <c r="K221" s="58">
        <f t="shared" si="91"/>
        <v>0</v>
      </c>
      <c r="L221" s="58"/>
      <c r="M221" s="40">
        <f t="shared" si="81"/>
        <v>1.1213317406218104E+198</v>
      </c>
      <c r="N221" s="40">
        <f t="shared" si="82"/>
        <v>1.1213317406217963E-20</v>
      </c>
      <c r="O221" s="50">
        <f t="shared" si="83"/>
        <v>218</v>
      </c>
      <c r="P221" s="40">
        <f t="shared" si="84"/>
        <v>2.3655458441823594E-21</v>
      </c>
      <c r="Q221" s="46">
        <f t="shared" si="85"/>
        <v>-198</v>
      </c>
      <c r="R221" s="40">
        <f t="shared" si="75"/>
        <v>4.7402663676103041</v>
      </c>
      <c r="S221" s="46">
        <f t="shared" si="76"/>
        <v>416</v>
      </c>
      <c r="T221" s="40"/>
      <c r="U221" s="35"/>
      <c r="V221" s="38" t="e">
        <f t="shared" si="86"/>
        <v>#NUM!</v>
      </c>
      <c r="W221" s="35">
        <f t="shared" si="96"/>
        <v>4.740266367610304E+154</v>
      </c>
      <c r="Y221">
        <v>262</v>
      </c>
      <c r="Z221">
        <f t="shared" si="94"/>
        <v>21.80000000000004</v>
      </c>
      <c r="AA221">
        <f t="shared" si="92"/>
        <v>3.209800507177353E-5</v>
      </c>
      <c r="AB221">
        <f t="shared" si="95"/>
        <v>4.9216497217349844E-5</v>
      </c>
      <c r="AC221" s="115">
        <f>AC220+1</f>
        <v>72.5</v>
      </c>
      <c r="AD221" s="115">
        <f>AD220</f>
        <v>1.2768508649541251E-42</v>
      </c>
      <c r="AE221" s="115">
        <f>AE220</f>
        <v>0</v>
      </c>
    </row>
    <row r="222" spans="1:31">
      <c r="A222">
        <v>219</v>
      </c>
      <c r="B222" t="e">
        <f t="shared" si="78"/>
        <v>#NUM!</v>
      </c>
      <c r="D222" s="43">
        <f t="shared" si="79"/>
        <v>2.6557486519160662E-224</v>
      </c>
      <c r="E222" s="43">
        <f t="shared" si="87"/>
        <v>2.655748651916046E-224</v>
      </c>
      <c r="F222" s="43">
        <f t="shared" si="80"/>
        <v>1</v>
      </c>
      <c r="G222" s="43">
        <f t="shared" si="88"/>
        <v>2.6557486519160734E-224</v>
      </c>
      <c r="H222" s="43">
        <f t="shared" si="89"/>
        <v>1</v>
      </c>
      <c r="I222" s="76">
        <f t="shared" si="93"/>
        <v>0</v>
      </c>
      <c r="J222" s="57">
        <f t="shared" si="90"/>
        <v>0</v>
      </c>
      <c r="K222" s="58">
        <f t="shared" si="91"/>
        <v>0</v>
      </c>
      <c r="L222" s="58"/>
      <c r="M222" s="40">
        <f t="shared" si="81"/>
        <v>9.0827870990366621E+198</v>
      </c>
      <c r="N222" s="40">
        <f t="shared" si="82"/>
        <v>9.0827870990365488E-21</v>
      </c>
      <c r="O222" s="50">
        <f t="shared" si="83"/>
        <v>219</v>
      </c>
      <c r="P222" s="40">
        <f t="shared" si="84"/>
        <v>8.749279149715576E-21</v>
      </c>
      <c r="Q222" s="46">
        <f t="shared" si="85"/>
        <v>-200</v>
      </c>
      <c r="R222" s="40">
        <f t="shared" si="75"/>
        <v>1.0381183345066565</v>
      </c>
      <c r="S222" s="46">
        <f t="shared" si="76"/>
        <v>419</v>
      </c>
      <c r="T222" s="40"/>
      <c r="U222" s="35"/>
      <c r="V222" s="38" t="e">
        <f t="shared" si="86"/>
        <v>#NUM!</v>
      </c>
      <c r="W222" s="35">
        <f t="shared" si="96"/>
        <v>1.0381183345066565E+157</v>
      </c>
      <c r="Y222">
        <v>262</v>
      </c>
      <c r="Z222">
        <f t="shared" si="94"/>
        <v>21.900000000000041</v>
      </c>
      <c r="AA222">
        <f t="shared" si="92"/>
        <v>2.8999813529865592E-5</v>
      </c>
      <c r="AB222">
        <f t="shared" si="95"/>
        <v>4.4367613003656154E-5</v>
      </c>
      <c r="AC222" s="116">
        <f>AC223</f>
        <v>72.5</v>
      </c>
      <c r="AD222" s="116">
        <v>0</v>
      </c>
      <c r="AE222" s="116">
        <v>0</v>
      </c>
    </row>
    <row r="223" spans="1:31">
      <c r="A223">
        <v>220</v>
      </c>
      <c r="B223" t="e">
        <f t="shared" si="78"/>
        <v>#NUM!</v>
      </c>
      <c r="D223" s="43">
        <f t="shared" si="79"/>
        <v>9.7779836729636969E-226</v>
      </c>
      <c r="E223" s="43">
        <f t="shared" si="87"/>
        <v>9.7779836729637254E-226</v>
      </c>
      <c r="F223" s="43">
        <f t="shared" si="80"/>
        <v>1</v>
      </c>
      <c r="G223" s="43">
        <f t="shared" si="88"/>
        <v>9.7779836729640928E-226</v>
      </c>
      <c r="H223" s="43">
        <f t="shared" si="89"/>
        <v>1</v>
      </c>
      <c r="I223" s="76">
        <f t="shared" si="93"/>
        <v>0</v>
      </c>
      <c r="J223" s="57">
        <f t="shared" si="90"/>
        <v>0</v>
      </c>
      <c r="K223" s="58">
        <f t="shared" si="91"/>
        <v>0</v>
      </c>
      <c r="L223" s="58"/>
      <c r="M223" s="40">
        <f t="shared" si="81"/>
        <v>7.3570575502196975E+199</v>
      </c>
      <c r="N223" s="40">
        <f t="shared" si="82"/>
        <v>7.3570575502196045E-21</v>
      </c>
      <c r="O223" s="50">
        <f t="shared" si="83"/>
        <v>220</v>
      </c>
      <c r="P223" s="40">
        <f t="shared" si="84"/>
        <v>3.2213255051225527E-21</v>
      </c>
      <c r="Q223" s="46">
        <f t="shared" si="85"/>
        <v>-201</v>
      </c>
      <c r="R223" s="40">
        <f t="shared" si="75"/>
        <v>2.2838603359146443</v>
      </c>
      <c r="S223" s="46">
        <f t="shared" si="76"/>
        <v>421</v>
      </c>
      <c r="T223" s="40"/>
      <c r="U223" s="35"/>
      <c r="V223" s="38" t="e">
        <f t="shared" si="86"/>
        <v>#NUM!</v>
      </c>
      <c r="W223" s="35">
        <f t="shared" si="96"/>
        <v>2.2838603359146444E+159</v>
      </c>
      <c r="Y223">
        <v>262</v>
      </c>
      <c r="Z223">
        <f t="shared" si="94"/>
        <v>22.000000000000043</v>
      </c>
      <c r="AA223">
        <f t="shared" si="92"/>
        <v>2.6188976109761257E-5</v>
      </c>
      <c r="AB223">
        <f t="shared" si="95"/>
        <v>3.9979498731805269E-5</v>
      </c>
      <c r="AC223">
        <v>72.5</v>
      </c>
      <c r="AD223">
        <f>_xlfn.POISSON.DIST(AC223+0.5,$AH$1,FALSE)</f>
        <v>1.4167797268668692E-43</v>
      </c>
      <c r="AE223">
        <f>1-_xlfn.POISSON.DIST(AC223-0.5,$AH$1,TRUE)</f>
        <v>0</v>
      </c>
    </row>
    <row r="224" spans="1:31">
      <c r="A224">
        <v>221</v>
      </c>
      <c r="B224" t="e">
        <f t="shared" si="78"/>
        <v>#NUM!</v>
      </c>
      <c r="D224" s="43">
        <f t="shared" si="79"/>
        <v>3.5837858710862425E-227</v>
      </c>
      <c r="E224" s="43">
        <f t="shared" si="87"/>
        <v>3.5837858710863868E-227</v>
      </c>
      <c r="F224" s="43">
        <f t="shared" si="80"/>
        <v>1</v>
      </c>
      <c r="G224" s="43">
        <f t="shared" si="88"/>
        <v>3.5837858710858854E-227</v>
      </c>
      <c r="H224" s="43">
        <f t="shared" si="89"/>
        <v>1</v>
      </c>
      <c r="I224" s="76">
        <f t="shared" si="93"/>
        <v>0</v>
      </c>
      <c r="J224" s="57">
        <f t="shared" si="90"/>
        <v>0</v>
      </c>
      <c r="K224" s="58">
        <f t="shared" si="91"/>
        <v>0</v>
      </c>
      <c r="L224" s="58"/>
      <c r="M224" s="40">
        <f t="shared" si="81"/>
        <v>5.9592166156779539E+200</v>
      </c>
      <c r="N224" s="40">
        <f t="shared" si="82"/>
        <v>5.9592166156778802E-21</v>
      </c>
      <c r="O224" s="50">
        <f t="shared" si="83"/>
        <v>221</v>
      </c>
      <c r="P224" s="40">
        <f t="shared" si="84"/>
        <v>1.1806668140946914E-21</v>
      </c>
      <c r="Q224" s="46">
        <f t="shared" si="85"/>
        <v>-202</v>
      </c>
      <c r="R224" s="40">
        <f t="shared" si="75"/>
        <v>5.0473313423713639</v>
      </c>
      <c r="S224" s="46">
        <f t="shared" si="76"/>
        <v>423</v>
      </c>
      <c r="T224" s="40"/>
      <c r="U224" s="35"/>
      <c r="V224" s="38" t="e">
        <f t="shared" si="86"/>
        <v>#NUM!</v>
      </c>
      <c r="W224" s="35">
        <f t="shared" si="96"/>
        <v>5.0473313423713639E+161</v>
      </c>
      <c r="Y224">
        <v>262</v>
      </c>
      <c r="Z224">
        <f t="shared" si="94"/>
        <v>22.100000000000044</v>
      </c>
      <c r="AA224">
        <f t="shared" si="92"/>
        <v>2.3640074721692999E-5</v>
      </c>
      <c r="AB224">
        <f t="shared" si="95"/>
        <v>3.6010177192794823E-5</v>
      </c>
      <c r="AC224" s="115">
        <f>AC223+1</f>
        <v>73.5</v>
      </c>
      <c r="AD224" s="115">
        <f>AD223</f>
        <v>1.4167797268668692E-43</v>
      </c>
      <c r="AE224" s="115">
        <f>AE223</f>
        <v>0</v>
      </c>
    </row>
    <row r="225" spans="1:31">
      <c r="A225">
        <v>222</v>
      </c>
      <c r="B225" t="e">
        <f t="shared" si="78"/>
        <v>#NUM!</v>
      </c>
      <c r="D225" s="43">
        <f t="shared" si="79"/>
        <v>1.3075975475584936E-228</v>
      </c>
      <c r="E225" s="43">
        <f t="shared" si="87"/>
        <v>1.3075975475583635E-228</v>
      </c>
      <c r="F225" s="43">
        <f t="shared" si="80"/>
        <v>1</v>
      </c>
      <c r="G225" s="43">
        <f t="shared" si="88"/>
        <v>1.3075975475585246E-228</v>
      </c>
      <c r="H225" s="43">
        <f t="shared" si="89"/>
        <v>1</v>
      </c>
      <c r="I225" s="76">
        <f t="shared" si="93"/>
        <v>0</v>
      </c>
      <c r="J225" s="57">
        <f t="shared" si="90"/>
        <v>0</v>
      </c>
      <c r="K225" s="58">
        <f t="shared" si="91"/>
        <v>0</v>
      </c>
      <c r="L225" s="58"/>
      <c r="M225" s="40">
        <f t="shared" si="81"/>
        <v>4.8269654586991438E+201</v>
      </c>
      <c r="N225" s="40">
        <f t="shared" si="82"/>
        <v>4.8269654586990813E-21</v>
      </c>
      <c r="O225" s="50">
        <f t="shared" si="83"/>
        <v>222</v>
      </c>
      <c r="P225" s="40">
        <f t="shared" si="84"/>
        <v>4.3078383757508999E-21</v>
      </c>
      <c r="Q225" s="46">
        <f t="shared" si="85"/>
        <v>-204</v>
      </c>
      <c r="R225" s="40">
        <f t="shared" si="75"/>
        <v>1.1205075580064427</v>
      </c>
      <c r="S225" s="46">
        <f t="shared" si="76"/>
        <v>426</v>
      </c>
      <c r="T225" s="40"/>
      <c r="U225" s="35"/>
      <c r="V225" s="38" t="e">
        <f t="shared" si="86"/>
        <v>#NUM!</v>
      </c>
      <c r="W225" s="35">
        <f t="shared" si="96"/>
        <v>1.1205075580064428E+164</v>
      </c>
      <c r="Y225">
        <v>262</v>
      </c>
      <c r="Z225">
        <f t="shared" si="94"/>
        <v>22.200000000000045</v>
      </c>
      <c r="AA225">
        <f t="shared" si="92"/>
        <v>2.1329812381844333E-5</v>
      </c>
      <c r="AB225">
        <f t="shared" si="95"/>
        <v>3.2421306838602608E-5</v>
      </c>
      <c r="AC225" s="116">
        <f>AC226</f>
        <v>73.5</v>
      </c>
      <c r="AD225" s="116">
        <v>0</v>
      </c>
      <c r="AE225" s="116">
        <v>0</v>
      </c>
    </row>
    <row r="226" spans="1:31">
      <c r="A226">
        <v>223</v>
      </c>
      <c r="B226" t="e">
        <f t="shared" si="78"/>
        <v>#NUM!</v>
      </c>
      <c r="D226" s="43">
        <f t="shared" si="79"/>
        <v>4.7495695673649294E-230</v>
      </c>
      <c r="E226" s="43">
        <f t="shared" si="87"/>
        <v>4.7495695673650447E-230</v>
      </c>
      <c r="F226" s="43">
        <f t="shared" si="80"/>
        <v>1</v>
      </c>
      <c r="G226" s="43">
        <f t="shared" si="88"/>
        <v>4.7495695673650484E-230</v>
      </c>
      <c r="H226" s="43">
        <f t="shared" si="89"/>
        <v>1</v>
      </c>
      <c r="I226" s="76">
        <f t="shared" si="93"/>
        <v>0</v>
      </c>
      <c r="J226" s="57">
        <f t="shared" si="90"/>
        <v>0</v>
      </c>
      <c r="K226" s="58">
        <f t="shared" si="91"/>
        <v>0</v>
      </c>
      <c r="L226" s="58"/>
      <c r="M226" s="40">
        <f t="shared" si="81"/>
        <v>3.9098420215463056E+202</v>
      </c>
      <c r="N226" s="40">
        <f t="shared" si="82"/>
        <v>3.9098420215462555E-21</v>
      </c>
      <c r="O226" s="50">
        <f t="shared" si="83"/>
        <v>223</v>
      </c>
      <c r="P226" s="40">
        <f t="shared" si="84"/>
        <v>1.5647305311023444E-21</v>
      </c>
      <c r="Q226" s="46">
        <f t="shared" si="85"/>
        <v>-205</v>
      </c>
      <c r="R226" s="40">
        <f t="shared" si="75"/>
        <v>2.4987318543543675</v>
      </c>
      <c r="S226" s="46">
        <f t="shared" si="76"/>
        <v>428</v>
      </c>
      <c r="T226" s="40"/>
      <c r="U226" s="35"/>
      <c r="V226" s="38" t="e">
        <f t="shared" si="86"/>
        <v>#NUM!</v>
      </c>
      <c r="W226" s="35">
        <f t="shared" si="96"/>
        <v>2.4987318543543674E+166</v>
      </c>
      <c r="Y226">
        <v>262</v>
      </c>
      <c r="Z226">
        <f t="shared" si="94"/>
        <v>22.300000000000047</v>
      </c>
      <c r="AA226">
        <f t="shared" si="92"/>
        <v>1.9236849044042667E-5</v>
      </c>
      <c r="AB226">
        <f t="shared" si="95"/>
        <v>2.9177886112318882E-5</v>
      </c>
      <c r="AC226">
        <v>73.5</v>
      </c>
      <c r="AD226">
        <f>_xlfn.POISSON.DIST(AC226+0.5,$AH$1,FALSE)</f>
        <v>1.5507994307597273E-44</v>
      </c>
      <c r="AE226">
        <f>1-_xlfn.POISSON.DIST(AC226-0.5,$AH$1,TRUE)</f>
        <v>0</v>
      </c>
    </row>
    <row r="227" spans="1:31">
      <c r="A227">
        <v>224</v>
      </c>
      <c r="B227" t="e">
        <f t="shared" si="78"/>
        <v>#NUM!</v>
      </c>
      <c r="D227" s="43">
        <f t="shared" si="79"/>
        <v>1.7174782810560682E-231</v>
      </c>
      <c r="E227" s="43">
        <f t="shared" si="87"/>
        <v>1.7174782810561111E-231</v>
      </c>
      <c r="F227" s="43">
        <f t="shared" si="80"/>
        <v>1</v>
      </c>
      <c r="G227" s="43">
        <f t="shared" si="88"/>
        <v>1.7174782810562902E-231</v>
      </c>
      <c r="H227" s="43">
        <f t="shared" si="89"/>
        <v>1</v>
      </c>
      <c r="I227" s="76">
        <f t="shared" si="93"/>
        <v>0</v>
      </c>
      <c r="J227" s="57">
        <f t="shared" si="90"/>
        <v>0</v>
      </c>
      <c r="K227" s="58">
        <f t="shared" si="91"/>
        <v>0</v>
      </c>
      <c r="L227" s="58"/>
      <c r="M227" s="40">
        <f t="shared" si="81"/>
        <v>3.1669720374525077E+203</v>
      </c>
      <c r="N227" s="40">
        <f t="shared" si="82"/>
        <v>3.1669720374524672E-21</v>
      </c>
      <c r="O227" s="50">
        <f t="shared" si="83"/>
        <v>224</v>
      </c>
      <c r="P227" s="40">
        <f t="shared" si="84"/>
        <v>5.6581773669325841E-22</v>
      </c>
      <c r="Q227" s="46">
        <f t="shared" si="85"/>
        <v>-206</v>
      </c>
      <c r="R227" s="40">
        <f t="shared" si="75"/>
        <v>5.597159353753784</v>
      </c>
      <c r="S227" s="46">
        <f t="shared" si="76"/>
        <v>430</v>
      </c>
      <c r="T227" s="40"/>
      <c r="U227" s="35"/>
      <c r="V227" s="38" t="e">
        <f t="shared" si="86"/>
        <v>#NUM!</v>
      </c>
      <c r="W227" s="35">
        <f t="shared" si="96"/>
        <v>5.5971593537537833E+168</v>
      </c>
      <c r="Y227">
        <v>262</v>
      </c>
      <c r="Z227">
        <f t="shared" si="94"/>
        <v>22.400000000000048</v>
      </c>
      <c r="AA227">
        <f t="shared" si="92"/>
        <v>1.7341648869571161E-5</v>
      </c>
      <c r="AB227">
        <f t="shared" si="95"/>
        <v>2.6247979909557832E-5</v>
      </c>
      <c r="AC227" s="115">
        <f>AC226+1</f>
        <v>74.5</v>
      </c>
      <c r="AD227" s="115">
        <f>AD226</f>
        <v>1.5507994307597273E-44</v>
      </c>
      <c r="AE227" s="115">
        <f>AE226</f>
        <v>0</v>
      </c>
    </row>
    <row r="228" spans="1:31">
      <c r="A228">
        <v>225</v>
      </c>
      <c r="B228" t="e">
        <f t="shared" si="78"/>
        <v>#NUM!</v>
      </c>
      <c r="D228" s="43">
        <f t="shared" si="79"/>
        <v>6.182921811801847E-233</v>
      </c>
      <c r="E228" s="43">
        <f t="shared" si="87"/>
        <v>6.1829218118026444E-233</v>
      </c>
      <c r="F228" s="43">
        <f t="shared" si="80"/>
        <v>1</v>
      </c>
      <c r="G228" s="43">
        <f t="shared" si="88"/>
        <v>6.182921811801746E-233</v>
      </c>
      <c r="H228" s="43">
        <f t="shared" si="89"/>
        <v>1</v>
      </c>
      <c r="I228" s="76">
        <f t="shared" si="93"/>
        <v>0</v>
      </c>
      <c r="J228" s="57">
        <f t="shared" si="90"/>
        <v>0</v>
      </c>
      <c r="K228" s="58">
        <f t="shared" si="91"/>
        <v>0</v>
      </c>
      <c r="L228" s="58"/>
      <c r="M228" s="40">
        <f t="shared" si="81"/>
        <v>2.5652473503365311E+204</v>
      </c>
      <c r="N228" s="40">
        <f t="shared" si="82"/>
        <v>2.5652473503364982E-21</v>
      </c>
      <c r="O228" s="50">
        <f t="shared" si="83"/>
        <v>225</v>
      </c>
      <c r="P228" s="40">
        <f t="shared" si="84"/>
        <v>2.0369438520957305E-21</v>
      </c>
      <c r="Q228" s="46">
        <f t="shared" si="85"/>
        <v>-208</v>
      </c>
      <c r="R228" s="40">
        <f t="shared" si="75"/>
        <v>1.2593608545946013</v>
      </c>
      <c r="S228" s="46">
        <f t="shared" si="76"/>
        <v>433</v>
      </c>
      <c r="T228" s="40"/>
      <c r="U228" s="35"/>
      <c r="V228" s="38" t="e">
        <f t="shared" si="86"/>
        <v>#NUM!</v>
      </c>
      <c r="W228" s="35">
        <f t="shared" si="96"/>
        <v>1.2593608545946013E+171</v>
      </c>
      <c r="Y228">
        <v>262</v>
      </c>
      <c r="Z228">
        <f t="shared" si="94"/>
        <v>22.50000000000005</v>
      </c>
      <c r="AA228">
        <f t="shared" si="92"/>
        <v>1.5626338261782787E-5</v>
      </c>
      <c r="AB228">
        <f t="shared" si="95"/>
        <v>2.3602466701495919E-5</v>
      </c>
      <c r="AC228" s="116">
        <f>AC229</f>
        <v>74.5</v>
      </c>
      <c r="AD228" s="116">
        <v>0</v>
      </c>
      <c r="AE228" s="116">
        <v>0</v>
      </c>
    </row>
    <row r="229" spans="1:31">
      <c r="A229">
        <v>226</v>
      </c>
      <c r="B229" t="e">
        <f t="shared" si="78"/>
        <v>#NUM!</v>
      </c>
      <c r="D229" s="43">
        <f t="shared" si="79"/>
        <v>2.2160029502475642E-234</v>
      </c>
      <c r="E229" s="43">
        <f t="shared" si="87"/>
        <v>2.2160029502475284E-234</v>
      </c>
      <c r="F229" s="43">
        <f t="shared" si="80"/>
        <v>1</v>
      </c>
      <c r="G229" s="43">
        <f t="shared" si="88"/>
        <v>2.2160029502475963E-234</v>
      </c>
      <c r="H229" s="43">
        <f t="shared" si="89"/>
        <v>1</v>
      </c>
      <c r="I229" s="76">
        <f t="shared" si="93"/>
        <v>0</v>
      </c>
      <c r="J229" s="57">
        <f t="shared" si="90"/>
        <v>0</v>
      </c>
      <c r="K229" s="58">
        <f t="shared" si="91"/>
        <v>0</v>
      </c>
      <c r="L229" s="58"/>
      <c r="M229" s="40">
        <f t="shared" si="81"/>
        <v>2.0778503537725905E+205</v>
      </c>
      <c r="N229" s="40">
        <f t="shared" si="82"/>
        <v>2.0778503537725635E-21</v>
      </c>
      <c r="O229" s="50">
        <f t="shared" si="83"/>
        <v>226</v>
      </c>
      <c r="P229" s="40">
        <f t="shared" si="84"/>
        <v>7.3005509743254056E-22</v>
      </c>
      <c r="Q229" s="46">
        <f t="shared" si="85"/>
        <v>-209</v>
      </c>
      <c r="R229" s="40">
        <f t="shared" si="75"/>
        <v>2.8461555313837987</v>
      </c>
      <c r="S229" s="46">
        <f t="shared" si="76"/>
        <v>435</v>
      </c>
      <c r="T229" s="40"/>
      <c r="U229" s="35"/>
      <c r="V229" s="38" t="e">
        <f t="shared" si="86"/>
        <v>#NUM!</v>
      </c>
      <c r="W229" s="35">
        <f t="shared" si="96"/>
        <v>2.8461555313837989E+173</v>
      </c>
      <c r="Y229">
        <v>262</v>
      </c>
      <c r="Z229">
        <f t="shared" si="94"/>
        <v>22.600000000000051</v>
      </c>
      <c r="AA229">
        <f t="shared" si="92"/>
        <v>1.4074574019701495E-5</v>
      </c>
      <c r="AB229">
        <f t="shared" si="95"/>
        <v>2.121480492939838E-5</v>
      </c>
      <c r="AC229">
        <v>74.5</v>
      </c>
      <c r="AD229">
        <f>_xlfn.POISSON.DIST(AC229+0.5,$AH$1,FALSE)</f>
        <v>1.6748633852204769E-45</v>
      </c>
      <c r="AE229">
        <f>1-_xlfn.POISSON.DIST(AC229-0.5,$AH$1,TRUE)</f>
        <v>0</v>
      </c>
    </row>
    <row r="230" spans="1:31">
      <c r="A230">
        <v>227</v>
      </c>
      <c r="B230" t="e">
        <f t="shared" si="78"/>
        <v>#NUM!</v>
      </c>
      <c r="D230" s="43">
        <f t="shared" si="79"/>
        <v>7.9073233026454919E-236</v>
      </c>
      <c r="E230" s="43">
        <f t="shared" si="87"/>
        <v>7.9073233026456071E-236</v>
      </c>
      <c r="F230" s="43">
        <f t="shared" si="80"/>
        <v>1</v>
      </c>
      <c r="G230" s="43">
        <f t="shared" si="88"/>
        <v>7.9073233026451585E-236</v>
      </c>
      <c r="H230" s="43">
        <f t="shared" si="89"/>
        <v>1</v>
      </c>
      <c r="I230" s="76">
        <f t="shared" si="93"/>
        <v>0</v>
      </c>
      <c r="J230" s="57">
        <f t="shared" si="90"/>
        <v>0</v>
      </c>
      <c r="K230" s="58">
        <f t="shared" si="91"/>
        <v>0</v>
      </c>
      <c r="L230" s="58"/>
      <c r="M230" s="40">
        <f t="shared" si="81"/>
        <v>1.6830587865557982E+206</v>
      </c>
      <c r="N230" s="40">
        <f t="shared" si="82"/>
        <v>1.6830587865557761E-21</v>
      </c>
      <c r="O230" s="50">
        <f t="shared" si="83"/>
        <v>227</v>
      </c>
      <c r="P230" s="40">
        <f t="shared" si="84"/>
        <v>2.6050424181513549E-22</v>
      </c>
      <c r="Q230" s="46">
        <f t="shared" si="85"/>
        <v>-210</v>
      </c>
      <c r="R230" s="40">
        <f t="shared" si="75"/>
        <v>6.4607730562412247</v>
      </c>
      <c r="S230" s="46">
        <f t="shared" si="76"/>
        <v>437</v>
      </c>
      <c r="T230" s="40"/>
      <c r="U230" s="35"/>
      <c r="V230" s="38" t="e">
        <f t="shared" si="86"/>
        <v>#NUM!</v>
      </c>
      <c r="W230" s="35">
        <f t="shared" si="96"/>
        <v>6.4607730562412239E+175</v>
      </c>
      <c r="Y230">
        <v>262</v>
      </c>
      <c r="Z230">
        <f t="shared" si="94"/>
        <v>22.700000000000053</v>
      </c>
      <c r="AA230">
        <f t="shared" si="92"/>
        <v>1.2671420992443874E-5</v>
      </c>
      <c r="AB230">
        <f t="shared" si="95"/>
        <v>1.9060817357513978E-5</v>
      </c>
      <c r="AC230" s="115">
        <f>AC229+1</f>
        <v>75.5</v>
      </c>
      <c r="AD230" s="115">
        <f>AD229</f>
        <v>1.6748633852204769E-45</v>
      </c>
      <c r="AE230" s="115">
        <f>AE229</f>
        <v>0</v>
      </c>
    </row>
    <row r="231" spans="1:31">
      <c r="A231">
        <v>228</v>
      </c>
      <c r="B231" t="e">
        <f t="shared" si="78"/>
        <v>#NUM!</v>
      </c>
      <c r="D231" s="43">
        <f t="shared" si="79"/>
        <v>2.8091806469924775E-237</v>
      </c>
      <c r="E231" s="43">
        <f t="shared" si="87"/>
        <v>2.8091806469923586E-237</v>
      </c>
      <c r="F231" s="43">
        <f t="shared" si="80"/>
        <v>1</v>
      </c>
      <c r="G231" s="43">
        <f t="shared" si="88"/>
        <v>2.8091806469922287E-237</v>
      </c>
      <c r="H231" s="43">
        <f t="shared" si="89"/>
        <v>1</v>
      </c>
      <c r="I231" s="76">
        <f t="shared" si="93"/>
        <v>0</v>
      </c>
      <c r="J231" s="57">
        <f t="shared" si="90"/>
        <v>0</v>
      </c>
      <c r="K231" s="58">
        <f t="shared" si="91"/>
        <v>0</v>
      </c>
      <c r="L231" s="58"/>
      <c r="M231" s="40">
        <f t="shared" si="81"/>
        <v>1.3632776171101966E+207</v>
      </c>
      <c r="N231" s="40">
        <f t="shared" si="82"/>
        <v>1.3632776171101787E-21</v>
      </c>
      <c r="O231" s="50">
        <f t="shared" si="83"/>
        <v>228</v>
      </c>
      <c r="P231" s="40">
        <f t="shared" si="84"/>
        <v>9.2547559592219205E-22</v>
      </c>
      <c r="Q231" s="46">
        <f t="shared" si="85"/>
        <v>-212</v>
      </c>
      <c r="R231" s="40">
        <f t="shared" si="75"/>
        <v>1.473056256822999</v>
      </c>
      <c r="S231" s="46">
        <f t="shared" si="76"/>
        <v>440</v>
      </c>
      <c r="T231" s="40"/>
      <c r="U231" s="35"/>
      <c r="V231" s="38" t="e">
        <f t="shared" si="86"/>
        <v>#NUM!</v>
      </c>
      <c r="W231" s="35">
        <f t="shared" si="96"/>
        <v>1.473056256822999E+178</v>
      </c>
      <c r="Y231">
        <v>262</v>
      </c>
      <c r="Z231">
        <f t="shared" si="94"/>
        <v>22.800000000000054</v>
      </c>
      <c r="AA231">
        <f t="shared" si="92"/>
        <v>1.1403238643919305E-5</v>
      </c>
      <c r="AB231">
        <f t="shared" si="95"/>
        <v>1.7118492145576073E-5</v>
      </c>
      <c r="AC231" s="116">
        <f>AC232</f>
        <v>75.5</v>
      </c>
      <c r="AD231" s="116">
        <v>0</v>
      </c>
      <c r="AE231" s="116">
        <v>0</v>
      </c>
    </row>
    <row r="232" spans="1:31">
      <c r="A232">
        <v>229</v>
      </c>
      <c r="B232" t="e">
        <f t="shared" si="78"/>
        <v>#NUM!</v>
      </c>
      <c r="D232" s="43">
        <f t="shared" si="79"/>
        <v>9.9364031618511208E-239</v>
      </c>
      <c r="E232" s="43">
        <f t="shared" si="87"/>
        <v>9.9364031618502411E-239</v>
      </c>
      <c r="F232" s="43">
        <f t="shared" si="80"/>
        <v>1</v>
      </c>
      <c r="G232" s="43">
        <f t="shared" si="88"/>
        <v>9.9364031618516767E-239</v>
      </c>
      <c r="H232" s="43">
        <f t="shared" si="89"/>
        <v>1</v>
      </c>
      <c r="I232" s="76">
        <f t="shared" si="93"/>
        <v>0</v>
      </c>
      <c r="J232" s="57">
        <f t="shared" si="90"/>
        <v>0</v>
      </c>
      <c r="K232" s="58">
        <f t="shared" si="91"/>
        <v>0</v>
      </c>
      <c r="L232" s="58"/>
      <c r="M232" s="40">
        <f t="shared" si="81"/>
        <v>1.1042548698592591E+208</v>
      </c>
      <c r="N232" s="40">
        <f t="shared" si="82"/>
        <v>1.1042548698592446E-21</v>
      </c>
      <c r="O232" s="50">
        <f t="shared" si="83"/>
        <v>229</v>
      </c>
      <c r="P232" s="40">
        <f t="shared" si="84"/>
        <v>3.2735162999867924E-22</v>
      </c>
      <c r="Q232" s="46">
        <f t="shared" si="85"/>
        <v>-213</v>
      </c>
      <c r="R232" s="40">
        <f t="shared" si="75"/>
        <v>3.3732988281246681</v>
      </c>
      <c r="S232" s="46">
        <f t="shared" si="76"/>
        <v>442</v>
      </c>
      <c r="T232" s="40"/>
      <c r="U232" s="35"/>
      <c r="V232" s="38" t="e">
        <f t="shared" si="86"/>
        <v>#NUM!</v>
      </c>
      <c r="W232" s="35">
        <f t="shared" si="96"/>
        <v>3.3732988281246679E+180</v>
      </c>
      <c r="Y232">
        <v>262</v>
      </c>
      <c r="Z232">
        <f t="shared" si="94"/>
        <v>22.900000000000055</v>
      </c>
      <c r="AA232">
        <f t="shared" si="92"/>
        <v>1.0257575964712049E-5</v>
      </c>
      <c r="AB232">
        <f t="shared" si="95"/>
        <v>1.5367799473790481E-5</v>
      </c>
      <c r="AC232">
        <v>75.5</v>
      </c>
      <c r="AD232">
        <f>_xlfn.POISSON.DIST(AC232+0.5,$AH$1,FALSE)</f>
        <v>1.7850517658270481E-46</v>
      </c>
      <c r="AE232">
        <f>1-_xlfn.POISSON.DIST(AC232-0.5,$AH$1,TRUE)</f>
        <v>0</v>
      </c>
    </row>
    <row r="233" spans="1:31">
      <c r="A233">
        <v>230</v>
      </c>
      <c r="B233" t="e">
        <f t="shared" si="78"/>
        <v>#NUM!</v>
      </c>
      <c r="D233" s="43">
        <f t="shared" si="79"/>
        <v>3.4993419830866983E-240</v>
      </c>
      <c r="E233" s="43">
        <f t="shared" si="87"/>
        <v>3.4993419830868949E-240</v>
      </c>
      <c r="F233" s="43">
        <f t="shared" si="80"/>
        <v>1</v>
      </c>
      <c r="G233" s="43">
        <f t="shared" si="88"/>
        <v>3.4993419830866983E-240</v>
      </c>
      <c r="H233" s="43">
        <f t="shared" si="89"/>
        <v>1</v>
      </c>
      <c r="I233" s="76">
        <f t="shared" si="93"/>
        <v>0</v>
      </c>
      <c r="J233" s="57">
        <f t="shared" si="90"/>
        <v>0</v>
      </c>
      <c r="K233" s="58">
        <f t="shared" si="91"/>
        <v>0</v>
      </c>
      <c r="L233" s="58"/>
      <c r="M233" s="40">
        <f t="shared" si="81"/>
        <v>8.9444644458599995E+208</v>
      </c>
      <c r="N233" s="40">
        <f t="shared" si="82"/>
        <v>8.9444644458598808E-22</v>
      </c>
      <c r="O233" s="50">
        <f t="shared" si="83"/>
        <v>230</v>
      </c>
      <c r="P233" s="40">
        <f t="shared" si="84"/>
        <v>1.1528470447779574E-22</v>
      </c>
      <c r="Q233" s="46">
        <f t="shared" si="85"/>
        <v>-214</v>
      </c>
      <c r="R233" s="40">
        <f t="shared" si="75"/>
        <v>7.7585873046867357</v>
      </c>
      <c r="S233" s="46">
        <f t="shared" si="76"/>
        <v>444</v>
      </c>
      <c r="T233" s="40"/>
      <c r="U233" s="35"/>
      <c r="V233" s="38" t="e">
        <f t="shared" si="86"/>
        <v>#NUM!</v>
      </c>
      <c r="W233" s="35">
        <f t="shared" si="96"/>
        <v>7.7585873046867363E+182</v>
      </c>
      <c r="Y233">
        <v>262</v>
      </c>
      <c r="Z233">
        <f t="shared" si="94"/>
        <v>23.000000000000057</v>
      </c>
      <c r="AA233">
        <f t="shared" si="92"/>
        <v>9.2230741951765983E-6</v>
      </c>
      <c r="AB233">
        <f t="shared" si="95"/>
        <v>1.3790522622043906E-5</v>
      </c>
      <c r="AC233" s="115">
        <f>AC232+1</f>
        <v>76.5</v>
      </c>
      <c r="AD233" s="115">
        <f>AD232</f>
        <v>1.7850517658270481E-46</v>
      </c>
      <c r="AE233" s="115">
        <f>AE232</f>
        <v>0</v>
      </c>
    </row>
    <row r="234" spans="1:31">
      <c r="A234">
        <v>231</v>
      </c>
      <c r="B234" t="e">
        <f t="shared" si="78"/>
        <v>#NUM!</v>
      </c>
      <c r="D234" s="43">
        <f t="shared" si="79"/>
        <v>1.2270419940693617E-241</v>
      </c>
      <c r="E234" s="43">
        <f t="shared" si="87"/>
        <v>1.2270419940693617E-241</v>
      </c>
      <c r="F234" s="43">
        <f t="shared" si="80"/>
        <v>1</v>
      </c>
      <c r="G234" s="43">
        <f t="shared" si="88"/>
        <v>1.227041994069331E-241</v>
      </c>
      <c r="H234" s="43">
        <f t="shared" si="89"/>
        <v>1</v>
      </c>
      <c r="I234" s="76">
        <f t="shared" si="93"/>
        <v>0</v>
      </c>
      <c r="J234" s="57">
        <f t="shared" si="90"/>
        <v>0</v>
      </c>
      <c r="K234" s="58">
        <f t="shared" si="91"/>
        <v>0</v>
      </c>
      <c r="L234" s="58"/>
      <c r="M234" s="40">
        <f t="shared" si="81"/>
        <v>7.2450162011465992E+209</v>
      </c>
      <c r="N234" s="40">
        <f t="shared" si="82"/>
        <v>7.2450162011465022E-22</v>
      </c>
      <c r="O234" s="50">
        <f t="shared" si="83"/>
        <v>231</v>
      </c>
      <c r="P234" s="40">
        <f t="shared" si="84"/>
        <v>4.0424506764941354E-22</v>
      </c>
      <c r="Q234" s="46">
        <f t="shared" si="85"/>
        <v>-216</v>
      </c>
      <c r="R234" s="40">
        <f t="shared" si="75"/>
        <v>1.792233667382636</v>
      </c>
      <c r="S234" s="46">
        <f t="shared" si="76"/>
        <v>447</v>
      </c>
      <c r="T234" s="40"/>
      <c r="U234" s="35"/>
      <c r="V234" s="38" t="e">
        <f t="shared" si="86"/>
        <v>#NUM!</v>
      </c>
      <c r="W234" s="35">
        <f t="shared" si="96"/>
        <v>1.7922336673826361E+185</v>
      </c>
      <c r="Y234">
        <v>262</v>
      </c>
      <c r="Z234">
        <f t="shared" si="94"/>
        <v>23.100000000000058</v>
      </c>
      <c r="AA234">
        <f t="shared" si="92"/>
        <v>8.289376850463617E-6</v>
      </c>
      <c r="AB234">
        <f t="shared" si="95"/>
        <v>1.2370102471101459E-5</v>
      </c>
      <c r="AC234" s="116">
        <f>AC235</f>
        <v>76.5</v>
      </c>
      <c r="AD234" s="116">
        <v>0</v>
      </c>
      <c r="AE234" s="116">
        <v>0</v>
      </c>
    </row>
    <row r="235" spans="1:31">
      <c r="A235">
        <v>232</v>
      </c>
      <c r="B235" t="e">
        <f t="shared" si="78"/>
        <v>#NUM!</v>
      </c>
      <c r="D235" s="43">
        <f t="shared" si="79"/>
        <v>4.2840690310180285E-243</v>
      </c>
      <c r="E235" s="43">
        <f t="shared" si="87"/>
        <v>4.2840690310179229E-243</v>
      </c>
      <c r="F235" s="43">
        <f t="shared" si="80"/>
        <v>1</v>
      </c>
      <c r="G235" s="43">
        <f t="shared" si="88"/>
        <v>4.2840690310180015E-243</v>
      </c>
      <c r="H235" s="43">
        <f t="shared" si="89"/>
        <v>1</v>
      </c>
      <c r="I235" s="76">
        <f t="shared" si="93"/>
        <v>0</v>
      </c>
      <c r="J235" s="57">
        <f t="shared" si="90"/>
        <v>0</v>
      </c>
      <c r="K235" s="58">
        <f t="shared" si="91"/>
        <v>0</v>
      </c>
      <c r="L235" s="58"/>
      <c r="M235" s="40">
        <f t="shared" si="81"/>
        <v>5.8684631229287442E+210</v>
      </c>
      <c r="N235" s="40">
        <f t="shared" si="82"/>
        <v>5.8684631229286667E-22</v>
      </c>
      <c r="O235" s="50">
        <f t="shared" si="83"/>
        <v>232</v>
      </c>
      <c r="P235" s="40">
        <f t="shared" si="84"/>
        <v>1.4113728655001073E-22</v>
      </c>
      <c r="Q235" s="46">
        <f t="shared" si="85"/>
        <v>-217</v>
      </c>
      <c r="R235" s="40">
        <f t="shared" si="75"/>
        <v>4.1579821083277162</v>
      </c>
      <c r="S235" s="46">
        <f t="shared" si="76"/>
        <v>449</v>
      </c>
      <c r="T235" s="40"/>
      <c r="U235" s="35"/>
      <c r="V235" s="38" t="e">
        <f t="shared" si="86"/>
        <v>#NUM!</v>
      </c>
      <c r="W235" s="35">
        <f t="shared" si="96"/>
        <v>4.1579821083277157E+187</v>
      </c>
      <c r="Y235">
        <v>262</v>
      </c>
      <c r="Z235">
        <f t="shared" si="94"/>
        <v>23.20000000000006</v>
      </c>
      <c r="AA235">
        <f t="shared" si="92"/>
        <v>7.4470465643506707E-6</v>
      </c>
      <c r="AB235">
        <f t="shared" si="95"/>
        <v>1.1091494456758235E-5</v>
      </c>
      <c r="AC235">
        <v>76.5</v>
      </c>
      <c r="AD235">
        <f>_xlfn.POISSON.DIST(AC235+0.5,$AH$1,FALSE)</f>
        <v>1.8777817276882317E-47</v>
      </c>
      <c r="AE235">
        <f>1-_xlfn.POISSON.DIST(AC235-0.5,$AH$1,TRUE)</f>
        <v>0</v>
      </c>
    </row>
    <row r="236" spans="1:31">
      <c r="A236">
        <v>233</v>
      </c>
      <c r="B236" t="e">
        <f t="shared" si="78"/>
        <v>#NUM!</v>
      </c>
      <c r="D236" s="43">
        <f t="shared" si="79"/>
        <v>1.4893115515556238E-244</v>
      </c>
      <c r="E236" s="43">
        <f t="shared" si="87"/>
        <v>1.4893115515556141E-244</v>
      </c>
      <c r="F236" s="43">
        <f t="shared" si="80"/>
        <v>1</v>
      </c>
      <c r="G236" s="43">
        <f t="shared" si="88"/>
        <v>1.4893115515556638E-244</v>
      </c>
      <c r="H236" s="43">
        <f t="shared" si="89"/>
        <v>1</v>
      </c>
      <c r="I236" s="76">
        <f t="shared" si="93"/>
        <v>0</v>
      </c>
      <c r="J236" s="57">
        <f t="shared" si="90"/>
        <v>0</v>
      </c>
      <c r="K236" s="58">
        <f t="shared" si="91"/>
        <v>0</v>
      </c>
      <c r="L236" s="58"/>
      <c r="M236" s="40">
        <f t="shared" si="81"/>
        <v>4.7534551295722837E+211</v>
      </c>
      <c r="N236" s="40">
        <f t="shared" si="82"/>
        <v>4.7534551295722203E-22</v>
      </c>
      <c r="O236" s="50">
        <f t="shared" si="83"/>
        <v>233</v>
      </c>
      <c r="P236" s="40">
        <f t="shared" si="84"/>
        <v>4.9064893607514473E-23</v>
      </c>
      <c r="Q236" s="46">
        <f t="shared" si="85"/>
        <v>-218</v>
      </c>
      <c r="R236" s="40">
        <f t="shared" si="75"/>
        <v>9.6880983124035769</v>
      </c>
      <c r="S236" s="46">
        <f t="shared" si="76"/>
        <v>451</v>
      </c>
      <c r="T236" s="40"/>
      <c r="U236" s="35"/>
      <c r="V236" s="38" t="e">
        <f t="shared" si="86"/>
        <v>#NUM!</v>
      </c>
      <c r="W236" s="35">
        <f t="shared" si="96"/>
        <v>9.6880983124035773E+189</v>
      </c>
      <c r="Y236">
        <v>262</v>
      </c>
      <c r="Z236">
        <f t="shared" si="94"/>
        <v>23.300000000000061</v>
      </c>
      <c r="AA236">
        <f t="shared" si="92"/>
        <v>6.6874882942808202E-6</v>
      </c>
      <c r="AB236">
        <f t="shared" si="95"/>
        <v>9.9410370682759781E-6</v>
      </c>
      <c r="AC236" s="115">
        <f>AC235+1</f>
        <v>77.5</v>
      </c>
      <c r="AD236" s="115">
        <f>AD235</f>
        <v>1.8777817276882317E-47</v>
      </c>
      <c r="AE236" s="115">
        <f>AE235</f>
        <v>0</v>
      </c>
    </row>
    <row r="237" spans="1:31">
      <c r="A237">
        <v>234</v>
      </c>
      <c r="B237" t="e">
        <f t="shared" si="78"/>
        <v>#NUM!</v>
      </c>
      <c r="D237" s="43">
        <f t="shared" si="79"/>
        <v>5.1553092169233148E-246</v>
      </c>
      <c r="E237" s="43">
        <f t="shared" si="87"/>
        <v>5.155309216923452E-246</v>
      </c>
      <c r="F237" s="43">
        <f t="shared" si="80"/>
        <v>1</v>
      </c>
      <c r="G237" s="43">
        <f t="shared" si="88"/>
        <v>5.1553092169232051E-246</v>
      </c>
      <c r="H237" s="43">
        <f t="shared" si="89"/>
        <v>1</v>
      </c>
      <c r="I237" s="76">
        <f t="shared" si="93"/>
        <v>0</v>
      </c>
      <c r="J237" s="57">
        <f t="shared" si="90"/>
        <v>0</v>
      </c>
      <c r="K237" s="58">
        <f t="shared" si="91"/>
        <v>0</v>
      </c>
      <c r="L237" s="58"/>
      <c r="M237" s="40">
        <f t="shared" si="81"/>
        <v>3.8502986549535494E+212</v>
      </c>
      <c r="N237" s="40">
        <f t="shared" si="82"/>
        <v>3.8502986549534981E-22</v>
      </c>
      <c r="O237" s="50">
        <f t="shared" si="83"/>
        <v>234</v>
      </c>
      <c r="P237" s="40">
        <f t="shared" si="84"/>
        <v>1.6984001633370393E-22</v>
      </c>
      <c r="Q237" s="46">
        <f t="shared" si="85"/>
        <v>-220</v>
      </c>
      <c r="R237" s="40">
        <f t="shared" si="75"/>
        <v>2.2670150051024369</v>
      </c>
      <c r="S237" s="46">
        <f t="shared" si="76"/>
        <v>454</v>
      </c>
      <c r="T237" s="40"/>
      <c r="U237" s="35"/>
      <c r="V237" s="38" t="e">
        <f t="shared" si="86"/>
        <v>#NUM!</v>
      </c>
      <c r="W237" s="35">
        <f t="shared" si="96"/>
        <v>2.2670150051024371E+192</v>
      </c>
      <c r="Y237">
        <v>262</v>
      </c>
      <c r="Z237">
        <f t="shared" si="94"/>
        <v>23.400000000000063</v>
      </c>
      <c r="AA237">
        <f t="shared" si="92"/>
        <v>6.0028784548514576E-6</v>
      </c>
      <c r="AB237">
        <f t="shared" si="95"/>
        <v>8.9063310399865344E-6</v>
      </c>
      <c r="AC237" s="116">
        <f>AC238</f>
        <v>77.5</v>
      </c>
      <c r="AD237" s="116">
        <v>0</v>
      </c>
      <c r="AE237" s="116">
        <v>0</v>
      </c>
    </row>
    <row r="238" spans="1:31">
      <c r="A238">
        <v>235</v>
      </c>
      <c r="B238" t="e">
        <f t="shared" si="78"/>
        <v>#NUM!</v>
      </c>
      <c r="D238" s="43">
        <f t="shared" si="79"/>
        <v>1.7769363683863333E-247</v>
      </c>
      <c r="E238" s="43">
        <f t="shared" si="87"/>
        <v>1.7769363683862961E-247</v>
      </c>
      <c r="F238" s="43">
        <f t="shared" si="80"/>
        <v>1</v>
      </c>
      <c r="G238" s="43">
        <f t="shared" si="88"/>
        <v>1.7769363683864197E-247</v>
      </c>
      <c r="H238" s="43">
        <f t="shared" si="89"/>
        <v>1</v>
      </c>
      <c r="I238" s="76">
        <f t="shared" si="93"/>
        <v>0</v>
      </c>
      <c r="J238" s="57">
        <f t="shared" si="90"/>
        <v>0</v>
      </c>
      <c r="K238" s="58">
        <f t="shared" si="91"/>
        <v>0</v>
      </c>
      <c r="L238" s="58"/>
      <c r="M238" s="40">
        <f t="shared" si="81"/>
        <v>3.1187419105123744E+213</v>
      </c>
      <c r="N238" s="40">
        <f t="shared" si="82"/>
        <v>3.1187419105123327E-22</v>
      </c>
      <c r="O238" s="50">
        <f t="shared" si="83"/>
        <v>235</v>
      </c>
      <c r="P238" s="40">
        <f t="shared" si="84"/>
        <v>5.8540601374595804E-23</v>
      </c>
      <c r="Q238" s="46">
        <f t="shared" si="85"/>
        <v>-221</v>
      </c>
      <c r="R238" s="40">
        <f t="shared" ref="R238:R284" si="97">W238/10^(S238-Y238)</f>
        <v>5.327485261990728</v>
      </c>
      <c r="S238" s="46">
        <f t="shared" ref="S238:S284" si="98">ROUNDDOWN(LOG(W238),0)+Y238</f>
        <v>456</v>
      </c>
      <c r="T238" s="40"/>
      <c r="U238" s="35"/>
      <c r="V238" s="38" t="e">
        <f t="shared" si="86"/>
        <v>#NUM!</v>
      </c>
      <c r="W238" s="35">
        <f t="shared" si="96"/>
        <v>5.3274852619907273E+194</v>
      </c>
      <c r="Y238">
        <v>262</v>
      </c>
      <c r="Z238">
        <f t="shared" si="94"/>
        <v>23.500000000000064</v>
      </c>
      <c r="AA238">
        <f t="shared" si="92"/>
        <v>5.3860995710824428E-6</v>
      </c>
      <c r="AB238">
        <f t="shared" si="95"/>
        <v>7.9761284397131442E-6</v>
      </c>
      <c r="AC238">
        <v>77.5</v>
      </c>
      <c r="AD238">
        <f>_xlfn.POISSON.DIST(AC238+0.5,$AH$1,FALSE)</f>
        <v>1.950004101830119E-48</v>
      </c>
      <c r="AE238">
        <f>1-_xlfn.POISSON.DIST(AC238-0.5,$AH$1,TRUE)</f>
        <v>0</v>
      </c>
    </row>
    <row r="239" spans="1:31">
      <c r="A239">
        <v>236</v>
      </c>
      <c r="B239" t="e">
        <f t="shared" si="78"/>
        <v>#NUM!</v>
      </c>
      <c r="D239" s="43">
        <f t="shared" si="79"/>
        <v>6.0988070270886851E-249</v>
      </c>
      <c r="E239" s="43">
        <f t="shared" si="87"/>
        <v>6.0988070270889828E-249</v>
      </c>
      <c r="F239" s="43">
        <f t="shared" si="80"/>
        <v>1</v>
      </c>
      <c r="G239" s="43">
        <f t="shared" si="88"/>
        <v>6.0988070270884052E-249</v>
      </c>
      <c r="H239" s="43">
        <f t="shared" si="89"/>
        <v>1</v>
      </c>
      <c r="I239" s="76">
        <f t="shared" si="93"/>
        <v>0</v>
      </c>
      <c r="J239" s="57">
        <f t="shared" si="90"/>
        <v>0</v>
      </c>
      <c r="K239" s="58">
        <f t="shared" si="91"/>
        <v>0</v>
      </c>
      <c r="L239" s="58"/>
      <c r="M239" s="40">
        <f t="shared" si="81"/>
        <v>2.5261809475150236E+214</v>
      </c>
      <c r="N239" s="40">
        <f t="shared" si="82"/>
        <v>2.5261809475149896E-22</v>
      </c>
      <c r="O239" s="50">
        <f t="shared" si="83"/>
        <v>236</v>
      </c>
      <c r="P239" s="40">
        <f t="shared" si="84"/>
        <v>2.0092325048060425E-22</v>
      </c>
      <c r="Q239" s="46">
        <f t="shared" si="85"/>
        <v>-223</v>
      </c>
      <c r="R239" s="40">
        <f t="shared" si="97"/>
        <v>1.2572865218298117</v>
      </c>
      <c r="S239" s="46">
        <f t="shared" si="98"/>
        <v>459</v>
      </c>
      <c r="T239" s="40"/>
      <c r="U239" s="35"/>
      <c r="V239" s="38" t="e">
        <f t="shared" si="86"/>
        <v>#NUM!</v>
      </c>
      <c r="W239" s="35">
        <f t="shared" si="96"/>
        <v>1.2572865218298116E+197</v>
      </c>
      <c r="Y239">
        <v>262</v>
      </c>
      <c r="Z239">
        <f t="shared" si="94"/>
        <v>23.600000000000065</v>
      </c>
      <c r="AA239">
        <f t="shared" si="92"/>
        <v>4.8306800660838737E-6</v>
      </c>
      <c r="AB239">
        <f t="shared" si="95"/>
        <v>7.1402309096968837E-6</v>
      </c>
      <c r="AC239" s="115">
        <f>AC238+1</f>
        <v>78.5</v>
      </c>
      <c r="AD239" s="115">
        <f>AD238</f>
        <v>1.950004101830119E-48</v>
      </c>
      <c r="AE239" s="115">
        <f>AE238</f>
        <v>0</v>
      </c>
    </row>
    <row r="240" spans="1:31">
      <c r="A240">
        <v>237</v>
      </c>
      <c r="B240" t="e">
        <f t="shared" si="78"/>
        <v>#NUM!</v>
      </c>
      <c r="D240" s="43">
        <f t="shared" si="79"/>
        <v>2.0844024016632221E-250</v>
      </c>
      <c r="E240" s="43">
        <f t="shared" si="87"/>
        <v>2.084402401663126E-250</v>
      </c>
      <c r="F240" s="43">
        <f t="shared" si="80"/>
        <v>1</v>
      </c>
      <c r="G240" s="43">
        <f t="shared" si="88"/>
        <v>2.084402401663073E-250</v>
      </c>
      <c r="H240" s="43">
        <f t="shared" si="89"/>
        <v>1</v>
      </c>
      <c r="I240" s="76">
        <f t="shared" si="93"/>
        <v>0</v>
      </c>
      <c r="J240" s="57">
        <f t="shared" si="90"/>
        <v>0</v>
      </c>
      <c r="K240" s="58">
        <f t="shared" si="91"/>
        <v>0</v>
      </c>
      <c r="L240" s="58"/>
      <c r="M240" s="40">
        <f t="shared" si="81"/>
        <v>2.0462065674871693E+215</v>
      </c>
      <c r="N240" s="40">
        <f t="shared" si="82"/>
        <v>2.0462065674871417E-22</v>
      </c>
      <c r="O240" s="50">
        <f t="shared" si="83"/>
        <v>237</v>
      </c>
      <c r="P240" s="40">
        <f t="shared" si="84"/>
        <v>6.8669971683244502E-23</v>
      </c>
      <c r="Q240" s="46">
        <f t="shared" si="85"/>
        <v>-224</v>
      </c>
      <c r="R240" s="40">
        <f t="shared" si="97"/>
        <v>2.9797690567366533</v>
      </c>
      <c r="S240" s="46">
        <f t="shared" si="98"/>
        <v>461</v>
      </c>
      <c r="T240" s="40"/>
      <c r="U240" s="35"/>
      <c r="V240" s="38" t="e">
        <f t="shared" si="86"/>
        <v>#NUM!</v>
      </c>
      <c r="W240" s="35">
        <f t="shared" si="96"/>
        <v>2.9797690567366537E+199</v>
      </c>
      <c r="Y240">
        <v>262</v>
      </c>
      <c r="Z240">
        <f t="shared" si="94"/>
        <v>23.700000000000067</v>
      </c>
      <c r="AA240">
        <f t="shared" si="92"/>
        <v>4.3307388202022661E-6</v>
      </c>
      <c r="AB240">
        <f t="shared" si="95"/>
        <v>6.3893963650699704E-6</v>
      </c>
      <c r="AC240" s="116">
        <f>AC241</f>
        <v>78.5</v>
      </c>
      <c r="AD240" s="116">
        <v>0</v>
      </c>
      <c r="AE240" s="116">
        <v>0</v>
      </c>
    </row>
    <row r="241" spans="1:31">
      <c r="A241">
        <v>238</v>
      </c>
      <c r="B241" t="e">
        <f t="shared" si="78"/>
        <v>#NUM!</v>
      </c>
      <c r="D241" s="43">
        <f t="shared" si="79"/>
        <v>7.0939745602823947E-252</v>
      </c>
      <c r="E241" s="43">
        <f t="shared" si="87"/>
        <v>7.0939745602818859E-252</v>
      </c>
      <c r="F241" s="43">
        <f t="shared" si="80"/>
        <v>1</v>
      </c>
      <c r="G241" s="43">
        <f t="shared" si="88"/>
        <v>7.0939745602820216E-252</v>
      </c>
      <c r="H241" s="43">
        <f t="shared" si="89"/>
        <v>1</v>
      </c>
      <c r="I241" s="76">
        <f t="shared" si="93"/>
        <v>0</v>
      </c>
      <c r="J241" s="57">
        <f t="shared" si="90"/>
        <v>0</v>
      </c>
      <c r="K241" s="58">
        <f t="shared" si="91"/>
        <v>0</v>
      </c>
      <c r="L241" s="58"/>
      <c r="M241" s="40">
        <f t="shared" si="81"/>
        <v>1.6574273196646072E+216</v>
      </c>
      <c r="N241" s="40">
        <f t="shared" si="82"/>
        <v>1.6574273196645846E-22</v>
      </c>
      <c r="O241" s="50">
        <f t="shared" si="83"/>
        <v>238</v>
      </c>
      <c r="P241" s="40">
        <f t="shared" si="84"/>
        <v>2.3370872715726067E-23</v>
      </c>
      <c r="Q241" s="46">
        <f t="shared" si="85"/>
        <v>-225</v>
      </c>
      <c r="R241" s="40">
        <f t="shared" si="97"/>
        <v>7.0918503550332357</v>
      </c>
      <c r="S241" s="46">
        <f t="shared" si="98"/>
        <v>463</v>
      </c>
      <c r="T241" s="40"/>
      <c r="U241" s="35"/>
      <c r="V241" s="38" t="e">
        <f t="shared" si="86"/>
        <v>#NUM!</v>
      </c>
      <c r="W241" s="35">
        <f t="shared" si="96"/>
        <v>7.0918503550332356E+201</v>
      </c>
      <c r="Y241">
        <v>262</v>
      </c>
      <c r="Z241">
        <f t="shared" si="94"/>
        <v>23.800000000000068</v>
      </c>
      <c r="AA241">
        <f t="shared" si="92"/>
        <v>3.8809341603254002E-6</v>
      </c>
      <c r="AB241">
        <f t="shared" si="95"/>
        <v>5.7152535016566546E-6</v>
      </c>
      <c r="AC241">
        <v>78.5</v>
      </c>
      <c r="AD241">
        <f>_xlfn.POISSON.DIST(AC241+0.5,$AH$1,FALSE)</f>
        <v>1.9993712942815109E-49</v>
      </c>
      <c r="AE241">
        <f>1-_xlfn.POISSON.DIST(AC241-0.5,$AH$1,TRUE)</f>
        <v>0</v>
      </c>
    </row>
    <row r="242" spans="1:31">
      <c r="A242">
        <v>239</v>
      </c>
      <c r="B242" t="e">
        <f t="shared" si="78"/>
        <v>#NUM!</v>
      </c>
      <c r="D242" s="43">
        <f t="shared" si="79"/>
        <v>2.4042340559952874E-253</v>
      </c>
      <c r="E242" s="43">
        <f t="shared" si="87"/>
        <v>2.4042340559951621E-253</v>
      </c>
      <c r="F242" s="43">
        <f t="shared" si="80"/>
        <v>1</v>
      </c>
      <c r="G242" s="43">
        <f t="shared" si="88"/>
        <v>2.4042340559950603E-253</v>
      </c>
      <c r="H242" s="43">
        <f t="shared" si="89"/>
        <v>1</v>
      </c>
      <c r="I242" s="76">
        <f t="shared" si="93"/>
        <v>0</v>
      </c>
      <c r="J242" s="57">
        <f t="shared" si="90"/>
        <v>0</v>
      </c>
      <c r="K242" s="58">
        <f t="shared" si="91"/>
        <v>0</v>
      </c>
      <c r="L242" s="58"/>
      <c r="M242" s="40">
        <f t="shared" si="81"/>
        <v>1.3425161289283314E+217</v>
      </c>
      <c r="N242" s="40">
        <f t="shared" si="82"/>
        <v>1.3425161289283131E-22</v>
      </c>
      <c r="O242" s="50">
        <f t="shared" si="83"/>
        <v>239</v>
      </c>
      <c r="P242" s="40">
        <f t="shared" si="84"/>
        <v>7.9206723429866553E-23</v>
      </c>
      <c r="Q242" s="46">
        <f t="shared" si="85"/>
        <v>-227</v>
      </c>
      <c r="R242" s="40">
        <f t="shared" si="97"/>
        <v>1.6949522348529433</v>
      </c>
      <c r="S242" s="46">
        <f t="shared" si="98"/>
        <v>466</v>
      </c>
      <c r="T242" s="40"/>
      <c r="U242" s="35"/>
      <c r="V242" s="38" t="e">
        <f t="shared" si="86"/>
        <v>#NUM!</v>
      </c>
      <c r="W242" s="35">
        <f t="shared" si="96"/>
        <v>1.6949522348529432E+204</v>
      </c>
      <c r="Y242">
        <v>262</v>
      </c>
      <c r="Z242">
        <f t="shared" si="94"/>
        <v>23.90000000000007</v>
      </c>
      <c r="AA242">
        <f t="shared" si="92"/>
        <v>3.4764169587517157E-6</v>
      </c>
      <c r="AB242">
        <f t="shared" si="95"/>
        <v>5.1102235090783152E-6</v>
      </c>
      <c r="AC242" s="115">
        <f>AC241+1</f>
        <v>79.5</v>
      </c>
      <c r="AD242" s="115">
        <f>AD241</f>
        <v>1.9993712942815109E-49</v>
      </c>
      <c r="AE242" s="115">
        <f>AE241</f>
        <v>0</v>
      </c>
    </row>
    <row r="243" spans="1:31">
      <c r="A243">
        <v>240</v>
      </c>
      <c r="B243" t="e">
        <f t="shared" si="78"/>
        <v>#NUM!</v>
      </c>
      <c r="D243" s="43">
        <f t="shared" si="79"/>
        <v>8.1142899389841002E-255</v>
      </c>
      <c r="E243" s="43">
        <f t="shared" si="87"/>
        <v>8.1142899389833289E-255</v>
      </c>
      <c r="F243" s="43">
        <f t="shared" si="80"/>
        <v>1</v>
      </c>
      <c r="G243" s="43">
        <f t="shared" si="88"/>
        <v>8.1142899389838097E-255</v>
      </c>
      <c r="H243" s="43">
        <f t="shared" si="89"/>
        <v>1</v>
      </c>
      <c r="I243" s="76">
        <f t="shared" si="93"/>
        <v>0</v>
      </c>
      <c r="J243" s="57">
        <f t="shared" si="90"/>
        <v>0</v>
      </c>
      <c r="K243" s="58">
        <f t="shared" si="91"/>
        <v>0</v>
      </c>
      <c r="L243" s="58"/>
      <c r="M243" s="40">
        <f t="shared" si="81"/>
        <v>1.0874380644319486E+218</v>
      </c>
      <c r="N243" s="40">
        <f t="shared" si="82"/>
        <v>1.087438064431934E-22</v>
      </c>
      <c r="O243" s="50">
        <f t="shared" si="83"/>
        <v>240</v>
      </c>
      <c r="P243" s="40">
        <f t="shared" si="84"/>
        <v>2.6732269157579976E-23</v>
      </c>
      <c r="Q243" s="46">
        <f t="shared" si="85"/>
        <v>-228</v>
      </c>
      <c r="R243" s="40">
        <f t="shared" si="97"/>
        <v>4.0678853636470631</v>
      </c>
      <c r="S243" s="46">
        <f t="shared" si="98"/>
        <v>468</v>
      </c>
      <c r="T243" s="40"/>
      <c r="U243" s="35"/>
      <c r="V243" s="38" t="e">
        <f t="shared" si="86"/>
        <v>#NUM!</v>
      </c>
      <c r="W243" s="35">
        <f t="shared" si="96"/>
        <v>4.0678853636470636E+206</v>
      </c>
      <c r="Y243">
        <v>262</v>
      </c>
      <c r="Z243">
        <f t="shared" si="94"/>
        <v>24.000000000000071</v>
      </c>
      <c r="AA243">
        <f t="shared" si="92"/>
        <v>3.1127875408720511E-6</v>
      </c>
      <c r="AB243">
        <f t="shared" si="95"/>
        <v>4.5674484268672489E-6</v>
      </c>
      <c r="AC243" s="116">
        <f>AC244</f>
        <v>79.5</v>
      </c>
      <c r="AD243" s="116">
        <v>0</v>
      </c>
      <c r="AE243" s="116">
        <v>0</v>
      </c>
    </row>
    <row r="244" spans="1:31">
      <c r="A244">
        <v>241</v>
      </c>
      <c r="B244" t="e">
        <f t="shared" si="78"/>
        <v>#NUM!</v>
      </c>
      <c r="D244" s="43">
        <f t="shared" si="79"/>
        <v>2.7272094815672693E-256</v>
      </c>
      <c r="E244" s="43">
        <f t="shared" si="87"/>
        <v>2.7272094815671723E-256</v>
      </c>
      <c r="F244" s="43">
        <f t="shared" si="80"/>
        <v>1</v>
      </c>
      <c r="G244" s="43">
        <f t="shared" si="88"/>
        <v>2.727209481567183E-256</v>
      </c>
      <c r="H244" s="43">
        <f t="shared" si="89"/>
        <v>1</v>
      </c>
      <c r="I244" s="76">
        <f t="shared" si="93"/>
        <v>0</v>
      </c>
      <c r="J244" s="57">
        <f t="shared" si="90"/>
        <v>0</v>
      </c>
      <c r="K244" s="58">
        <f t="shared" si="91"/>
        <v>0</v>
      </c>
      <c r="L244" s="58"/>
      <c r="M244" s="40">
        <f t="shared" si="81"/>
        <v>8.8082483218987846E+218</v>
      </c>
      <c r="N244" s="40">
        <f t="shared" si="82"/>
        <v>8.8082483218986638E-23</v>
      </c>
      <c r="O244" s="50">
        <f t="shared" si="83"/>
        <v>241</v>
      </c>
      <c r="P244" s="40">
        <f t="shared" si="84"/>
        <v>8.984704571634761E-24</v>
      </c>
      <c r="Q244" s="46">
        <f t="shared" si="85"/>
        <v>-229</v>
      </c>
      <c r="R244" s="40">
        <f t="shared" si="97"/>
        <v>9.803603726389424</v>
      </c>
      <c r="S244" s="46">
        <f t="shared" si="98"/>
        <v>470</v>
      </c>
      <c r="T244" s="40"/>
      <c r="U244" s="35"/>
      <c r="V244" s="38" t="e">
        <f t="shared" si="86"/>
        <v>#NUM!</v>
      </c>
      <c r="W244" s="35">
        <f t="shared" si="96"/>
        <v>9.8036037263894233E+208</v>
      </c>
      <c r="Y244">
        <v>262</v>
      </c>
      <c r="Z244">
        <f t="shared" si="94"/>
        <v>24.100000000000072</v>
      </c>
      <c r="AA244">
        <f t="shared" si="92"/>
        <v>2.7860561198653251E-6</v>
      </c>
      <c r="AB244">
        <f t="shared" si="95"/>
        <v>4.0807256206377742E-6</v>
      </c>
      <c r="AC244">
        <v>79.5</v>
      </c>
      <c r="AD244">
        <f>_xlfn.POISSON.DIST(AC244+0.5,$AH$1,FALSE)</f>
        <v>2.0243634354599937E-50</v>
      </c>
      <c r="AE244">
        <f>1-_xlfn.POISSON.DIST(AC244-0.5,$AH$1,TRUE)</f>
        <v>0</v>
      </c>
    </row>
    <row r="245" spans="1:31">
      <c r="A245">
        <v>242</v>
      </c>
      <c r="B245" t="e">
        <f t="shared" si="78"/>
        <v>#NUM!</v>
      </c>
      <c r="D245" s="43">
        <f t="shared" si="79"/>
        <v>9.1282631407830068E-258</v>
      </c>
      <c r="E245" s="43">
        <f t="shared" si="87"/>
        <v>9.1282631407827202E-258</v>
      </c>
      <c r="F245" s="43">
        <f t="shared" si="80"/>
        <v>1</v>
      </c>
      <c r="G245" s="43">
        <f t="shared" si="88"/>
        <v>9.1282631407830715E-258</v>
      </c>
      <c r="H245" s="43">
        <f t="shared" si="89"/>
        <v>1</v>
      </c>
      <c r="I245" s="76">
        <f t="shared" si="93"/>
        <v>0</v>
      </c>
      <c r="J245" s="57">
        <f t="shared" si="90"/>
        <v>0</v>
      </c>
      <c r="K245" s="58">
        <f t="shared" si="91"/>
        <v>0</v>
      </c>
      <c r="L245" s="58"/>
      <c r="M245" s="40">
        <f t="shared" si="81"/>
        <v>7.1346811407380161E+219</v>
      </c>
      <c r="N245" s="40">
        <f t="shared" si="82"/>
        <v>7.1346811407379156E-23</v>
      </c>
      <c r="O245" s="50">
        <f t="shared" si="83"/>
        <v>242</v>
      </c>
      <c r="P245" s="40">
        <f t="shared" si="84"/>
        <v>3.0072771500099814E-23</v>
      </c>
      <c r="Q245" s="46">
        <f t="shared" si="85"/>
        <v>-231</v>
      </c>
      <c r="R245" s="40">
        <f t="shared" si="97"/>
        <v>2.3724721017862405</v>
      </c>
      <c r="S245" s="46">
        <f t="shared" si="98"/>
        <v>473</v>
      </c>
      <c r="T245" s="40"/>
      <c r="U245" s="35"/>
      <c r="V245" s="38" t="e">
        <f t="shared" si="86"/>
        <v>#NUM!</v>
      </c>
      <c r="W245" s="35">
        <f t="shared" si="96"/>
        <v>2.3724721017862405E+211</v>
      </c>
      <c r="Y245">
        <v>262</v>
      </c>
      <c r="Z245">
        <f t="shared" si="94"/>
        <v>24.200000000000074</v>
      </c>
      <c r="AA245">
        <f t="shared" si="92"/>
        <v>2.4926064946793083E-6</v>
      </c>
      <c r="AB245">
        <f t="shared" si="95"/>
        <v>3.6444478924075057E-6</v>
      </c>
      <c r="AC245" s="115">
        <f>AC244+1</f>
        <v>80.5</v>
      </c>
      <c r="AD245" s="115">
        <f>AD244</f>
        <v>2.0243634354599937E-50</v>
      </c>
      <c r="AE245" s="115">
        <f>AE244</f>
        <v>0</v>
      </c>
    </row>
    <row r="246" spans="1:31">
      <c r="A246">
        <v>243</v>
      </c>
      <c r="B246" t="e">
        <f t="shared" si="78"/>
        <v>#NUM!</v>
      </c>
      <c r="D246" s="43">
        <f t="shared" si="79"/>
        <v>3.0427543802610015E-259</v>
      </c>
      <c r="E246" s="43">
        <f t="shared" si="87"/>
        <v>3.042754380261024E-259</v>
      </c>
      <c r="F246" s="43">
        <f t="shared" si="80"/>
        <v>1</v>
      </c>
      <c r="G246" s="43">
        <f t="shared" si="88"/>
        <v>3.0427543802607953E-259</v>
      </c>
      <c r="H246" s="43">
        <f t="shared" si="89"/>
        <v>1</v>
      </c>
      <c r="I246" s="76">
        <f t="shared" si="93"/>
        <v>0</v>
      </c>
      <c r="J246" s="57">
        <f t="shared" si="90"/>
        <v>0</v>
      </c>
      <c r="K246" s="58">
        <f t="shared" si="91"/>
        <v>0</v>
      </c>
      <c r="L246" s="58"/>
      <c r="M246" s="40">
        <f t="shared" si="81"/>
        <v>5.779091723997792E+220</v>
      </c>
      <c r="N246" s="40">
        <f t="shared" si="82"/>
        <v>5.77909172399771E-23</v>
      </c>
      <c r="O246" s="50">
        <f t="shared" si="83"/>
        <v>243</v>
      </c>
      <c r="P246" s="40">
        <f t="shared" si="84"/>
        <v>1.0024257166699936E-23</v>
      </c>
      <c r="Q246" s="46">
        <f t="shared" si="85"/>
        <v>-232</v>
      </c>
      <c r="R246" s="40">
        <f t="shared" si="97"/>
        <v>5.7651072073405638</v>
      </c>
      <c r="S246" s="46">
        <f t="shared" si="98"/>
        <v>475</v>
      </c>
      <c r="T246" s="40"/>
      <c r="U246" s="35"/>
      <c r="V246" s="38" t="e">
        <f t="shared" si="86"/>
        <v>#NUM!</v>
      </c>
      <c r="W246" s="35">
        <f t="shared" si="96"/>
        <v>5.7651072073405641E+213</v>
      </c>
      <c r="Y246">
        <v>262</v>
      </c>
      <c r="Z246">
        <f t="shared" si="94"/>
        <v>24.300000000000075</v>
      </c>
      <c r="AA246">
        <f t="shared" si="92"/>
        <v>2.2291627647602241E-6</v>
      </c>
      <c r="AB246">
        <f t="shared" si="95"/>
        <v>3.2535487739951083E-6</v>
      </c>
      <c r="AC246" s="116">
        <f>AC247</f>
        <v>80.5</v>
      </c>
      <c r="AD246" s="116">
        <v>0</v>
      </c>
      <c r="AE246" s="116">
        <v>0</v>
      </c>
    </row>
    <row r="247" spans="1:31">
      <c r="A247">
        <v>244</v>
      </c>
      <c r="B247" t="e">
        <f t="shared" si="78"/>
        <v>#NUM!</v>
      </c>
      <c r="D247" s="43">
        <f t="shared" si="79"/>
        <v>1.0100946918079558E-260</v>
      </c>
      <c r="E247" s="43">
        <f t="shared" si="87"/>
        <v>1.0100946918078868E-260</v>
      </c>
      <c r="F247" s="43">
        <f t="shared" si="80"/>
        <v>1</v>
      </c>
      <c r="G247" s="43">
        <f t="shared" si="88"/>
        <v>1.0100946918080024E-260</v>
      </c>
      <c r="H247" s="43">
        <f t="shared" si="89"/>
        <v>1</v>
      </c>
      <c r="I247" s="76">
        <f t="shared" si="93"/>
        <v>0</v>
      </c>
      <c r="J247" s="57">
        <f t="shared" si="90"/>
        <v>0</v>
      </c>
      <c r="K247" s="58">
        <f t="shared" si="91"/>
        <v>0</v>
      </c>
      <c r="L247" s="58"/>
      <c r="M247" s="40">
        <f t="shared" si="81"/>
        <v>4.6810642964382118E+221</v>
      </c>
      <c r="N247" s="40">
        <f t="shared" si="82"/>
        <v>4.681064296438147E-23</v>
      </c>
      <c r="O247" s="50">
        <f t="shared" si="83"/>
        <v>244</v>
      </c>
      <c r="P247" s="40">
        <f t="shared" si="84"/>
        <v>3.32772471517498E-23</v>
      </c>
      <c r="Q247" s="46">
        <f t="shared" si="85"/>
        <v>-234</v>
      </c>
      <c r="R247" s="40">
        <f t="shared" si="97"/>
        <v>1.4066861585910977</v>
      </c>
      <c r="S247" s="46">
        <f t="shared" si="98"/>
        <v>478</v>
      </c>
      <c r="T247" s="40"/>
      <c r="U247" s="35"/>
      <c r="V247" s="38" t="e">
        <f t="shared" si="86"/>
        <v>#NUM!</v>
      </c>
      <c r="W247" s="35">
        <f t="shared" si="96"/>
        <v>1.4066861585910978E+216</v>
      </c>
      <c r="Y247">
        <v>262</v>
      </c>
      <c r="Z247">
        <f t="shared" si="94"/>
        <v>24.400000000000077</v>
      </c>
      <c r="AA247">
        <f t="shared" si="92"/>
        <v>1.9927588313236043E-6</v>
      </c>
      <c r="AB247">
        <f t="shared" si="95"/>
        <v>2.9034525851350286E-6</v>
      </c>
      <c r="AC247">
        <v>80.5</v>
      </c>
      <c r="AD247">
        <f>_xlfn.POISSON.DIST(AC247+0.5,$AH$1,FALSE)</f>
        <v>2.0243634354599787E-51</v>
      </c>
      <c r="AE247">
        <f>1-_xlfn.POISSON.DIST(AC247-0.5,$AH$1,TRUE)</f>
        <v>0</v>
      </c>
    </row>
    <row r="248" spans="1:31">
      <c r="A248">
        <v>245</v>
      </c>
      <c r="B248" t="e">
        <f t="shared" si="78"/>
        <v>#NUM!</v>
      </c>
      <c r="D248" s="43">
        <f t="shared" si="79"/>
        <v>3.3394967361814044E-262</v>
      </c>
      <c r="E248" s="43">
        <f t="shared" si="87"/>
        <v>3.339496736181559E-262</v>
      </c>
      <c r="F248" s="43">
        <f t="shared" si="80"/>
        <v>1</v>
      </c>
      <c r="G248" s="43">
        <f t="shared" si="88"/>
        <v>3.3394967361814168E-262</v>
      </c>
      <c r="H248" s="43">
        <f t="shared" si="89"/>
        <v>1</v>
      </c>
      <c r="I248" s="76">
        <f t="shared" si="93"/>
        <v>0</v>
      </c>
      <c r="J248" s="57">
        <f t="shared" si="90"/>
        <v>0</v>
      </c>
      <c r="K248" s="58">
        <f t="shared" si="91"/>
        <v>0</v>
      </c>
      <c r="L248" s="58"/>
      <c r="M248" s="40">
        <f t="shared" si="81"/>
        <v>3.7916620801149507E+222</v>
      </c>
      <c r="N248" s="40">
        <f t="shared" si="82"/>
        <v>3.7916620801148983E-23</v>
      </c>
      <c r="O248" s="50">
        <f t="shared" si="83"/>
        <v>245</v>
      </c>
      <c r="P248" s="40">
        <f t="shared" si="84"/>
        <v>1.1001865384864217E-23</v>
      </c>
      <c r="Q248" s="46">
        <f t="shared" si="85"/>
        <v>-235</v>
      </c>
      <c r="R248" s="40">
        <f t="shared" si="97"/>
        <v>3.4463810885481889</v>
      </c>
      <c r="S248" s="46">
        <f t="shared" si="98"/>
        <v>480</v>
      </c>
      <c r="T248" s="40"/>
      <c r="U248" s="35"/>
      <c r="V248" s="38" t="e">
        <f t="shared" si="86"/>
        <v>#NUM!</v>
      </c>
      <c r="W248" s="35">
        <f t="shared" si="96"/>
        <v>3.4463810885481894E+218</v>
      </c>
      <c r="Y248">
        <v>262</v>
      </c>
      <c r="Z248">
        <f t="shared" si="94"/>
        <v>24.500000000000078</v>
      </c>
      <c r="AA248">
        <f t="shared" si="92"/>
        <v>1.7807104704394638E-6</v>
      </c>
      <c r="AB248">
        <f t="shared" si="95"/>
        <v>2.5900288686306273E-6</v>
      </c>
      <c r="AC248" s="115">
        <f>AC247+1</f>
        <v>81.5</v>
      </c>
      <c r="AD248" s="115">
        <f>AD247</f>
        <v>2.0243634354599787E-51</v>
      </c>
      <c r="AE248" s="115">
        <f>AE247</f>
        <v>0</v>
      </c>
    </row>
    <row r="249" spans="1:31">
      <c r="A249">
        <v>246</v>
      </c>
      <c r="B249" t="e">
        <f t="shared" si="78"/>
        <v>#NUM!</v>
      </c>
      <c r="D249" s="43">
        <f t="shared" si="79"/>
        <v>1.0995903887426574E-263</v>
      </c>
      <c r="E249" s="43">
        <f t="shared" si="87"/>
        <v>1.0995903887426617E-263</v>
      </c>
      <c r="F249" s="43">
        <f t="shared" si="80"/>
        <v>1</v>
      </c>
      <c r="G249" s="43">
        <f t="shared" si="88"/>
        <v>1.0995903887425243E-263</v>
      </c>
      <c r="H249" s="43">
        <f t="shared" si="89"/>
        <v>1</v>
      </c>
      <c r="I249" s="76">
        <f t="shared" si="93"/>
        <v>0</v>
      </c>
      <c r="J249" s="57">
        <f t="shared" si="90"/>
        <v>0</v>
      </c>
      <c r="K249" s="58">
        <f t="shared" si="91"/>
        <v>0</v>
      </c>
      <c r="L249" s="58"/>
      <c r="M249" s="40">
        <f t="shared" si="81"/>
        <v>3.0712462848931109E+223</v>
      </c>
      <c r="N249" s="40">
        <f t="shared" si="82"/>
        <v>3.0712462848930672E-23</v>
      </c>
      <c r="O249" s="50">
        <f t="shared" si="83"/>
        <v>246</v>
      </c>
      <c r="P249" s="40">
        <f t="shared" si="84"/>
        <v>3.6225654316016324E-24</v>
      </c>
      <c r="Q249" s="46">
        <f t="shared" si="85"/>
        <v>-236</v>
      </c>
      <c r="R249" s="40">
        <f t="shared" si="97"/>
        <v>8.4780974778285447</v>
      </c>
      <c r="S249" s="46">
        <f t="shared" si="98"/>
        <v>482</v>
      </c>
      <c r="T249" s="40"/>
      <c r="U249" s="35"/>
      <c r="V249" s="38" t="e">
        <f t="shared" si="86"/>
        <v>#NUM!</v>
      </c>
      <c r="W249" s="35">
        <f t="shared" si="96"/>
        <v>8.4780974778285455E+220</v>
      </c>
      <c r="Y249">
        <v>262</v>
      </c>
      <c r="Z249">
        <f t="shared" si="94"/>
        <v>24.60000000000008</v>
      </c>
      <c r="AA249">
        <f t="shared" si="92"/>
        <v>1.59058977785685E-6</v>
      </c>
      <c r="AB249">
        <f t="shared" si="95"/>
        <v>2.3095508436129439E-6</v>
      </c>
      <c r="AC249" s="116">
        <f>AC250</f>
        <v>81.5</v>
      </c>
      <c r="AD249" s="116">
        <v>0</v>
      </c>
      <c r="AE249" s="116">
        <v>0</v>
      </c>
    </row>
    <row r="250" spans="1:31">
      <c r="A250">
        <v>247</v>
      </c>
      <c r="B250" t="e">
        <f t="shared" si="78"/>
        <v>#NUM!</v>
      </c>
      <c r="D250" s="43">
        <f t="shared" si="79"/>
        <v>3.6059441898038552E-265</v>
      </c>
      <c r="E250" s="43">
        <f t="shared" si="87"/>
        <v>3.6059441898034195E-265</v>
      </c>
      <c r="F250" s="43">
        <f t="shared" si="80"/>
        <v>1</v>
      </c>
      <c r="G250" s="43">
        <f t="shared" si="88"/>
        <v>3.6059441898034801E-265</v>
      </c>
      <c r="H250" s="43">
        <f t="shared" si="89"/>
        <v>1</v>
      </c>
      <c r="I250" s="76">
        <f t="shared" si="93"/>
        <v>0</v>
      </c>
      <c r="J250" s="57">
        <f t="shared" si="90"/>
        <v>0</v>
      </c>
      <c r="K250" s="58">
        <f t="shared" si="91"/>
        <v>0</v>
      </c>
      <c r="L250" s="58"/>
      <c r="M250" s="40">
        <f t="shared" si="81"/>
        <v>2.4877094907634189E+224</v>
      </c>
      <c r="N250" s="40">
        <f t="shared" si="82"/>
        <v>2.487709490763384E-23</v>
      </c>
      <c r="O250" s="50">
        <f t="shared" si="83"/>
        <v>247</v>
      </c>
      <c r="P250" s="40">
        <f t="shared" si="84"/>
        <v>1.1879668014564054E-23</v>
      </c>
      <c r="Q250" s="46">
        <f t="shared" si="85"/>
        <v>-238</v>
      </c>
      <c r="R250" s="40">
        <f t="shared" si="97"/>
        <v>2.0940900770236506</v>
      </c>
      <c r="S250" s="46">
        <f t="shared" si="98"/>
        <v>485</v>
      </c>
      <c r="T250" s="40"/>
      <c r="U250" s="35"/>
      <c r="V250" s="38" t="e">
        <f t="shared" si="86"/>
        <v>#NUM!</v>
      </c>
      <c r="W250" s="35">
        <f t="shared" ref="W250:W281" si="99">W249*A250</f>
        <v>2.0940900770236507E+223</v>
      </c>
      <c r="Y250">
        <v>262</v>
      </c>
      <c r="Z250">
        <f t="shared" si="94"/>
        <v>24.700000000000081</v>
      </c>
      <c r="AA250">
        <f t="shared" si="92"/>
        <v>1.4202017993375594E-6</v>
      </c>
      <c r="AB250">
        <f t="shared" si="95"/>
        <v>2.058657544867654E-6</v>
      </c>
      <c r="AC250">
        <v>81.5</v>
      </c>
      <c r="AD250">
        <f>_xlfn.POISSON.DIST(AC250+0.5,$AH$1,FALSE)</f>
        <v>1.9996760764909691E-52</v>
      </c>
      <c r="AE250">
        <f>1-_xlfn.POISSON.DIST(AC250-0.5,$AH$1,TRUE)</f>
        <v>0</v>
      </c>
    </row>
    <row r="251" spans="1:31">
      <c r="A251">
        <v>248</v>
      </c>
      <c r="B251" t="e">
        <f t="shared" si="78"/>
        <v>#NUM!</v>
      </c>
      <c r="D251" s="43">
        <f t="shared" si="79"/>
        <v>1.1777479007020654E-266</v>
      </c>
      <c r="E251" s="43">
        <f t="shared" si="87"/>
        <v>1.177747900701943E-266</v>
      </c>
      <c r="F251" s="43">
        <f t="shared" si="80"/>
        <v>1</v>
      </c>
      <c r="G251" s="43">
        <f t="shared" si="88"/>
        <v>1.1777479007020325E-266</v>
      </c>
      <c r="H251" s="43">
        <f t="shared" si="89"/>
        <v>1</v>
      </c>
      <c r="I251" s="76">
        <f t="shared" si="93"/>
        <v>0</v>
      </c>
      <c r="J251" s="57">
        <f t="shared" si="90"/>
        <v>0</v>
      </c>
      <c r="K251" s="58">
        <f t="shared" si="91"/>
        <v>0</v>
      </c>
      <c r="L251" s="58"/>
      <c r="M251" s="40">
        <f t="shared" si="81"/>
        <v>2.0150446875183696E+225</v>
      </c>
      <c r="N251" s="40">
        <f t="shared" si="82"/>
        <v>2.015044687518341E-23</v>
      </c>
      <c r="O251" s="50">
        <f t="shared" si="83"/>
        <v>248</v>
      </c>
      <c r="P251" s="40">
        <f t="shared" si="84"/>
        <v>3.8800528595955177E-24</v>
      </c>
      <c r="Q251" s="46">
        <f t="shared" si="85"/>
        <v>-239</v>
      </c>
      <c r="R251" s="40">
        <f t="shared" si="97"/>
        <v>5.1933433910186535</v>
      </c>
      <c r="S251" s="46">
        <f t="shared" si="98"/>
        <v>487</v>
      </c>
      <c r="T251" s="40"/>
      <c r="U251" s="35"/>
      <c r="V251" s="38" t="e">
        <f t="shared" si="86"/>
        <v>#NUM!</v>
      </c>
      <c r="W251" s="35">
        <f t="shared" si="99"/>
        <v>5.1933433910186536E+225</v>
      </c>
      <c r="Y251">
        <v>262</v>
      </c>
      <c r="Z251">
        <f t="shared" si="94"/>
        <v>24.800000000000082</v>
      </c>
      <c r="AA251">
        <f t="shared" si="92"/>
        <v>1.2675631733320677E-6</v>
      </c>
      <c r="AB251">
        <f t="shared" si="95"/>
        <v>1.8343193413312038E-6</v>
      </c>
      <c r="AC251" s="115">
        <f>AC250+1</f>
        <v>82.5</v>
      </c>
      <c r="AD251" s="115">
        <f>AD250</f>
        <v>1.9996760764909691E-52</v>
      </c>
      <c r="AE251" s="115">
        <f>AE250</f>
        <v>0</v>
      </c>
    </row>
    <row r="252" spans="1:31">
      <c r="A252">
        <v>249</v>
      </c>
      <c r="B252" t="e">
        <f t="shared" si="78"/>
        <v>#NUM!</v>
      </c>
      <c r="D252" s="43">
        <f t="shared" si="79"/>
        <v>3.8312281107175613E-268</v>
      </c>
      <c r="E252" s="43">
        <f t="shared" si="87"/>
        <v>3.8312281107174553E-268</v>
      </c>
      <c r="F252" s="43">
        <f t="shared" si="80"/>
        <v>1</v>
      </c>
      <c r="G252" s="43">
        <f t="shared" si="88"/>
        <v>3.831228110717635E-268</v>
      </c>
      <c r="H252" s="43">
        <f t="shared" si="89"/>
        <v>1</v>
      </c>
      <c r="I252" s="76">
        <f t="shared" si="93"/>
        <v>0</v>
      </c>
      <c r="J252" s="57">
        <f t="shared" si="90"/>
        <v>0</v>
      </c>
      <c r="K252" s="58">
        <f t="shared" si="91"/>
        <v>0</v>
      </c>
      <c r="L252" s="58"/>
      <c r="M252" s="40">
        <f t="shared" si="81"/>
        <v>1.6321861968898794E+226</v>
      </c>
      <c r="N252" s="40">
        <f t="shared" si="82"/>
        <v>1.632186196889856E-23</v>
      </c>
      <c r="O252" s="50">
        <f t="shared" si="83"/>
        <v>249</v>
      </c>
      <c r="P252" s="40">
        <f t="shared" si="84"/>
        <v>1.2621858699889031E-23</v>
      </c>
      <c r="Q252" s="46">
        <f t="shared" si="85"/>
        <v>-241</v>
      </c>
      <c r="R252" s="40">
        <f t="shared" si="97"/>
        <v>1.2931425043636449</v>
      </c>
      <c r="S252" s="46">
        <f t="shared" si="98"/>
        <v>490</v>
      </c>
      <c r="T252" s="40"/>
      <c r="U252" s="35"/>
      <c r="V252" s="38" t="e">
        <f t="shared" si="86"/>
        <v>#NUM!</v>
      </c>
      <c r="W252" s="35">
        <f t="shared" si="99"/>
        <v>1.2931425043636448E+228</v>
      </c>
      <c r="Y252">
        <v>262</v>
      </c>
      <c r="Z252">
        <f t="shared" si="94"/>
        <v>24.900000000000084</v>
      </c>
      <c r="AA252">
        <f t="shared" si="92"/>
        <v>1.1308826251360805E-6</v>
      </c>
      <c r="AB252">
        <f t="shared" si="95"/>
        <v>1.6338065503265454E-6</v>
      </c>
      <c r="AC252" s="116">
        <f>AC253</f>
        <v>82.5</v>
      </c>
      <c r="AD252" s="116">
        <v>0</v>
      </c>
      <c r="AE252" s="116">
        <v>0</v>
      </c>
    </row>
    <row r="253" spans="1:31">
      <c r="A253">
        <v>250</v>
      </c>
      <c r="B253" t="e">
        <f t="shared" si="78"/>
        <v>#NUM!</v>
      </c>
      <c r="D253" s="43">
        <f t="shared" si="79"/>
        <v>1.2413179078724903E-269</v>
      </c>
      <c r="E253" s="43">
        <f t="shared" si="87"/>
        <v>1.2413179078725136E-269</v>
      </c>
      <c r="F253" s="43">
        <f t="shared" si="80"/>
        <v>1</v>
      </c>
      <c r="G253" s="43">
        <f t="shared" si="88"/>
        <v>1.2413179078725173E-269</v>
      </c>
      <c r="H253" s="43">
        <f t="shared" si="89"/>
        <v>1</v>
      </c>
      <c r="I253" s="76">
        <f t="shared" si="93"/>
        <v>0</v>
      </c>
      <c r="J253" s="57">
        <f t="shared" si="90"/>
        <v>0</v>
      </c>
      <c r="K253" s="58">
        <f t="shared" si="91"/>
        <v>0</v>
      </c>
      <c r="L253" s="58"/>
      <c r="M253" s="40">
        <f t="shared" si="81"/>
        <v>1.3220708194808025E+227</v>
      </c>
      <c r="N253" s="40">
        <f t="shared" si="82"/>
        <v>1.3220708194807834E-23</v>
      </c>
      <c r="O253" s="50">
        <f t="shared" si="83"/>
        <v>250</v>
      </c>
      <c r="P253" s="40">
        <f t="shared" si="84"/>
        <v>4.0894822187640471E-24</v>
      </c>
      <c r="Q253" s="46">
        <f t="shared" si="85"/>
        <v>-242</v>
      </c>
      <c r="R253" s="40">
        <f t="shared" si="97"/>
        <v>3.2328562609091116</v>
      </c>
      <c r="S253" s="46">
        <f t="shared" si="98"/>
        <v>492</v>
      </c>
      <c r="T253" s="40"/>
      <c r="U253" s="35"/>
      <c r="V253" s="38" t="e">
        <f t="shared" si="86"/>
        <v>#NUM!</v>
      </c>
      <c r="W253" s="35">
        <f t="shared" si="99"/>
        <v>3.2328562609091119E+230</v>
      </c>
      <c r="Y253">
        <v>262</v>
      </c>
      <c r="Z253">
        <f t="shared" si="94"/>
        <v>25.000000000000085</v>
      </c>
      <c r="AA253">
        <f t="shared" si="92"/>
        <v>1.0085431632425235E-6</v>
      </c>
      <c r="AB253">
        <f t="shared" si="95"/>
        <v>1.4546608859951567E-6</v>
      </c>
      <c r="AC253">
        <v>82.5</v>
      </c>
      <c r="AD253">
        <f>_xlfn.POISSON.DIST(AC253+0.5,$AH$1,FALSE)</f>
        <v>1.9514911107923967E-53</v>
      </c>
      <c r="AE253">
        <f>1-_xlfn.POISSON.DIST(AC253-0.5,$AH$1,TRUE)</f>
        <v>0</v>
      </c>
    </row>
    <row r="254" spans="1:31">
      <c r="A254">
        <v>251</v>
      </c>
      <c r="B254" t="e">
        <f t="shared" si="78"/>
        <v>#NUM!</v>
      </c>
      <c r="D254" s="43">
        <f t="shared" si="79"/>
        <v>4.0058466349670015E-271</v>
      </c>
      <c r="E254" s="43">
        <f t="shared" si="87"/>
        <v>4.0058466349670877E-271</v>
      </c>
      <c r="F254" s="43">
        <f t="shared" si="80"/>
        <v>1</v>
      </c>
      <c r="G254" s="43">
        <f t="shared" si="88"/>
        <v>4.0058466349673041E-271</v>
      </c>
      <c r="H254" s="43">
        <f t="shared" si="89"/>
        <v>1</v>
      </c>
      <c r="I254" s="76">
        <f t="shared" si="93"/>
        <v>0</v>
      </c>
      <c r="J254" s="57">
        <f t="shared" si="90"/>
        <v>0</v>
      </c>
      <c r="K254" s="58">
        <f t="shared" si="91"/>
        <v>0</v>
      </c>
      <c r="L254" s="58"/>
      <c r="M254" s="40">
        <f t="shared" si="81"/>
        <v>1.0708773637794498E+228</v>
      </c>
      <c r="N254" s="40">
        <f t="shared" si="82"/>
        <v>1.0708773637794346E-23</v>
      </c>
      <c r="O254" s="50">
        <f t="shared" si="83"/>
        <v>251</v>
      </c>
      <c r="P254" s="40">
        <f t="shared" si="84"/>
        <v>1.3197133853381984E-24</v>
      </c>
      <c r="Q254" s="46">
        <f t="shared" si="85"/>
        <v>-243</v>
      </c>
      <c r="R254" s="40">
        <f t="shared" si="97"/>
        <v>8.1144692148818702</v>
      </c>
      <c r="S254" s="46">
        <f t="shared" si="98"/>
        <v>494</v>
      </c>
      <c r="T254" s="40"/>
      <c r="U254" s="35"/>
      <c r="V254" s="38" t="e">
        <f t="shared" si="86"/>
        <v>#NUM!</v>
      </c>
      <c r="W254" s="35">
        <f t="shared" si="99"/>
        <v>8.114469214881871E+232</v>
      </c>
      <c r="Y254">
        <v>262</v>
      </c>
      <c r="Z254">
        <f t="shared" si="94"/>
        <v>25.100000000000087</v>
      </c>
      <c r="AA254">
        <f t="shared" si="92"/>
        <v>8.9908583947843331E-7</v>
      </c>
      <c r="AB254">
        <f t="shared" si="95"/>
        <v>1.2946695007724504E-6</v>
      </c>
      <c r="AC254" s="115">
        <f>AC253+1</f>
        <v>83.5</v>
      </c>
      <c r="AD254" s="115">
        <f>AD253</f>
        <v>1.9514911107923967E-53</v>
      </c>
      <c r="AE254" s="115">
        <f>AE253</f>
        <v>0</v>
      </c>
    </row>
    <row r="255" spans="1:31">
      <c r="A255">
        <v>252</v>
      </c>
      <c r="B255" t="e">
        <f t="shared" si="78"/>
        <v>#NUM!</v>
      </c>
      <c r="D255" s="43">
        <f t="shared" si="79"/>
        <v>1.2875935612393931E-272</v>
      </c>
      <c r="E255" s="43">
        <f t="shared" si="87"/>
        <v>1.2875935612394906E-272</v>
      </c>
      <c r="F255" s="43">
        <f t="shared" si="80"/>
        <v>1</v>
      </c>
      <c r="G255" s="43">
        <f t="shared" si="88"/>
        <v>1.2875935612393747E-272</v>
      </c>
      <c r="H255" s="43">
        <f t="shared" si="89"/>
        <v>1</v>
      </c>
      <c r="I255" s="76">
        <f t="shared" si="93"/>
        <v>0</v>
      </c>
      <c r="J255" s="57">
        <f t="shared" si="90"/>
        <v>0</v>
      </c>
      <c r="K255" s="58">
        <f t="shared" si="91"/>
        <v>0</v>
      </c>
      <c r="L255" s="58"/>
      <c r="M255" s="40">
        <f t="shared" si="81"/>
        <v>8.6741066466135425E+228</v>
      </c>
      <c r="N255" s="40">
        <f t="shared" si="82"/>
        <v>8.6741066466134188E-24</v>
      </c>
      <c r="O255" s="50">
        <f t="shared" si="83"/>
        <v>252</v>
      </c>
      <c r="P255" s="40">
        <f t="shared" si="84"/>
        <v>4.2419358814442087E-24</v>
      </c>
      <c r="Q255" s="46">
        <f t="shared" si="85"/>
        <v>-245</v>
      </c>
      <c r="R255" s="40">
        <f t="shared" si="97"/>
        <v>2.0448462421502311</v>
      </c>
      <c r="S255" s="46">
        <f t="shared" si="98"/>
        <v>497</v>
      </c>
      <c r="T255" s="40"/>
      <c r="U255" s="35"/>
      <c r="V255" s="38" t="e">
        <f t="shared" si="86"/>
        <v>#NUM!</v>
      </c>
      <c r="W255" s="35">
        <f t="shared" si="99"/>
        <v>2.0448462421502314E+235</v>
      </c>
      <c r="Y255">
        <v>262</v>
      </c>
      <c r="Z255">
        <f t="shared" si="94"/>
        <v>25.200000000000088</v>
      </c>
      <c r="AA255">
        <f t="shared" si="92"/>
        <v>8.0119494471833437E-7</v>
      </c>
      <c r="AB255">
        <f t="shared" si="95"/>
        <v>1.1518413977281716E-6</v>
      </c>
      <c r="AC255" s="116">
        <f>AC256</f>
        <v>83.5</v>
      </c>
      <c r="AD255" s="116">
        <v>0</v>
      </c>
      <c r="AE255" s="116">
        <v>0</v>
      </c>
    </row>
    <row r="256" spans="1:31">
      <c r="A256">
        <v>253</v>
      </c>
      <c r="B256" t="e">
        <f t="shared" si="78"/>
        <v>#NUM!</v>
      </c>
      <c r="D256" s="43">
        <f t="shared" si="79"/>
        <v>4.1223351170114948E-274</v>
      </c>
      <c r="E256" s="43">
        <f t="shared" si="87"/>
        <v>4.1223351170114363E-274</v>
      </c>
      <c r="F256" s="43">
        <f t="shared" si="80"/>
        <v>1</v>
      </c>
      <c r="G256" s="43">
        <f t="shared" si="88"/>
        <v>4.1223351170114917E-274</v>
      </c>
      <c r="H256" s="43">
        <f t="shared" si="89"/>
        <v>1</v>
      </c>
      <c r="I256" s="76">
        <f t="shared" si="93"/>
        <v>0</v>
      </c>
      <c r="J256" s="57">
        <f t="shared" si="90"/>
        <v>0</v>
      </c>
      <c r="K256" s="58">
        <f t="shared" si="91"/>
        <v>0</v>
      </c>
      <c r="L256" s="58"/>
      <c r="M256" s="40">
        <f t="shared" si="81"/>
        <v>7.0260263837569687E+229</v>
      </c>
      <c r="N256" s="40">
        <f t="shared" si="82"/>
        <v>7.0260263837568696E-24</v>
      </c>
      <c r="O256" s="50">
        <f t="shared" si="83"/>
        <v>253</v>
      </c>
      <c r="P256" s="40">
        <f t="shared" si="84"/>
        <v>1.3580901438615845E-24</v>
      </c>
      <c r="Q256" s="46">
        <f t="shared" si="85"/>
        <v>-246</v>
      </c>
      <c r="R256" s="40">
        <f t="shared" si="97"/>
        <v>5.1734609926400852</v>
      </c>
      <c r="S256" s="46">
        <f t="shared" si="98"/>
        <v>499</v>
      </c>
      <c r="T256" s="40"/>
      <c r="U256" s="35"/>
      <c r="V256" s="38" t="e">
        <f t="shared" si="86"/>
        <v>#NUM!</v>
      </c>
      <c r="W256" s="35">
        <f t="shared" si="99"/>
        <v>5.1734609926400852E+237</v>
      </c>
      <c r="Y256">
        <v>262</v>
      </c>
      <c r="Z256">
        <f t="shared" si="94"/>
        <v>25.30000000000009</v>
      </c>
      <c r="AA256">
        <f t="shared" si="92"/>
        <v>7.1368452152400974E-7</v>
      </c>
      <c r="AB256">
        <f t="shared" si="95"/>
        <v>1.0243860092348643E-6</v>
      </c>
      <c r="AC256">
        <v>83.5</v>
      </c>
      <c r="AD256">
        <f>_xlfn.POISSON.DIST(AC256+0.5,$AH$1,FALSE)</f>
        <v>1.88179499969266E-54</v>
      </c>
      <c r="AE256">
        <f>1-_xlfn.POISSON.DIST(AC256-0.5,$AH$1,TRUE)</f>
        <v>0</v>
      </c>
    </row>
    <row r="257" spans="1:31">
      <c r="A257">
        <v>254</v>
      </c>
      <c r="B257" t="e">
        <f t="shared" si="78"/>
        <v>#NUM!</v>
      </c>
      <c r="D257" s="43">
        <f t="shared" si="79"/>
        <v>1.3146029310154768E-275</v>
      </c>
      <c r="E257" s="43">
        <f t="shared" si="87"/>
        <v>1.3146029310154757E-275</v>
      </c>
      <c r="F257" s="43">
        <f t="shared" si="80"/>
        <v>1</v>
      </c>
      <c r="G257" s="43">
        <f t="shared" si="88"/>
        <v>1.3146029310155208E-275</v>
      </c>
      <c r="H257" s="43">
        <f t="shared" si="89"/>
        <v>1</v>
      </c>
      <c r="I257" s="76">
        <f t="shared" si="93"/>
        <v>0</v>
      </c>
      <c r="J257" s="57">
        <f t="shared" si="90"/>
        <v>0</v>
      </c>
      <c r="K257" s="58">
        <f t="shared" si="91"/>
        <v>0</v>
      </c>
      <c r="L257" s="58"/>
      <c r="M257" s="40">
        <f t="shared" si="81"/>
        <v>5.691081370843146E+230</v>
      </c>
      <c r="N257" s="40">
        <f t="shared" si="82"/>
        <v>5.6910813708430641E-24</v>
      </c>
      <c r="O257" s="50">
        <f t="shared" si="83"/>
        <v>254</v>
      </c>
      <c r="P257" s="40">
        <f t="shared" si="84"/>
        <v>4.3309173879050534E-24</v>
      </c>
      <c r="Q257" s="46">
        <f t="shared" si="85"/>
        <v>-248</v>
      </c>
      <c r="R257" s="40">
        <f t="shared" si="97"/>
        <v>1.3140590921305815</v>
      </c>
      <c r="S257" s="46">
        <f t="shared" si="98"/>
        <v>502</v>
      </c>
      <c r="T257" s="40"/>
      <c r="U257" s="35"/>
      <c r="V257" s="38" t="e">
        <f t="shared" si="86"/>
        <v>#NUM!</v>
      </c>
      <c r="W257" s="35">
        <f t="shared" si="99"/>
        <v>1.3140590921305815E+240</v>
      </c>
      <c r="Y257">
        <v>262</v>
      </c>
      <c r="Z257">
        <f t="shared" si="94"/>
        <v>25.400000000000091</v>
      </c>
      <c r="AA257">
        <f t="shared" si="92"/>
        <v>6.3548608400475833E-7</v>
      </c>
      <c r="AB257">
        <f t="shared" si="95"/>
        <v>9.1069375381141502E-7</v>
      </c>
      <c r="AC257" s="115">
        <f>AC256+1</f>
        <v>84.5</v>
      </c>
      <c r="AD257" s="115">
        <f>AD256</f>
        <v>1.88179499969266E-54</v>
      </c>
      <c r="AE257" s="115">
        <f>AE256</f>
        <v>0</v>
      </c>
    </row>
    <row r="258" spans="1:31">
      <c r="A258">
        <v>255</v>
      </c>
      <c r="B258" t="e">
        <f t="shared" si="78"/>
        <v>#NUM!</v>
      </c>
      <c r="D258" s="43">
        <f t="shared" si="79"/>
        <v>4.1757975455785728E-277</v>
      </c>
      <c r="E258" s="43">
        <f t="shared" si="87"/>
        <v>4.1757975455787126E-277</v>
      </c>
      <c r="F258" s="43">
        <f t="shared" si="80"/>
        <v>1</v>
      </c>
      <c r="G258" s="43">
        <f t="shared" si="88"/>
        <v>4.1757975455785868E-277</v>
      </c>
      <c r="H258" s="43">
        <f t="shared" si="89"/>
        <v>1</v>
      </c>
      <c r="I258" s="76">
        <f t="shared" si="93"/>
        <v>0</v>
      </c>
      <c r="J258" s="57">
        <f t="shared" si="90"/>
        <v>0</v>
      </c>
      <c r="K258" s="58">
        <f t="shared" si="91"/>
        <v>0</v>
      </c>
      <c r="L258" s="58"/>
      <c r="M258" s="40">
        <f t="shared" si="81"/>
        <v>4.6097759103829482E+231</v>
      </c>
      <c r="N258" s="40">
        <f t="shared" si="82"/>
        <v>4.6097759103828805E-24</v>
      </c>
      <c r="O258" s="50">
        <f t="shared" si="83"/>
        <v>255</v>
      </c>
      <c r="P258" s="40">
        <f t="shared" si="84"/>
        <v>1.3757031702757225E-24</v>
      </c>
      <c r="Q258" s="46">
        <f t="shared" si="85"/>
        <v>-249</v>
      </c>
      <c r="R258" s="40">
        <f t="shared" si="97"/>
        <v>3.3508506849329827</v>
      </c>
      <c r="S258" s="46">
        <f t="shared" si="98"/>
        <v>504</v>
      </c>
      <c r="T258" s="40"/>
      <c r="U258" s="35"/>
      <c r="V258" s="38" t="e">
        <f t="shared" si="86"/>
        <v>#NUM!</v>
      </c>
      <c r="W258" s="35">
        <f t="shared" si="99"/>
        <v>3.3508506849329827E+242</v>
      </c>
      <c r="Y258">
        <v>262</v>
      </c>
      <c r="Z258">
        <f t="shared" si="94"/>
        <v>25.500000000000092</v>
      </c>
      <c r="AA258">
        <f t="shared" si="92"/>
        <v>5.6563744355135155E-7</v>
      </c>
      <c r="AB258">
        <f t="shared" si="95"/>
        <v>8.0931839819114162E-7</v>
      </c>
      <c r="AC258" s="116">
        <f>AC259</f>
        <v>84.5</v>
      </c>
      <c r="AD258" s="116">
        <v>0</v>
      </c>
      <c r="AE258" s="116">
        <v>0</v>
      </c>
    </row>
    <row r="259" spans="1:31">
      <c r="A259">
        <v>256</v>
      </c>
      <c r="B259" t="e">
        <f t="shared" ref="B259:B322" si="100">($AH$1^A259*EXP(-$AH$1))/FACT(A259)</f>
        <v>#NUM!</v>
      </c>
      <c r="D259" s="43">
        <f t="shared" ref="D259:D322" si="101">P259*AH$7*10^(Q259+AH$8)</f>
        <v>1.3212484421557206E-278</v>
      </c>
      <c r="E259" s="43">
        <f t="shared" si="87"/>
        <v>1.3212484421557246E-278</v>
      </c>
      <c r="F259" s="43">
        <f t="shared" ref="F259:F322" si="102">_xlfn.POISSON.DIST($A259,$AH$1,TRUE)</f>
        <v>1</v>
      </c>
      <c r="G259" s="43">
        <f t="shared" si="88"/>
        <v>1.3212484421557246E-278</v>
      </c>
      <c r="H259" s="43">
        <f t="shared" si="89"/>
        <v>1</v>
      </c>
      <c r="I259" s="76">
        <f t="shared" si="93"/>
        <v>0</v>
      </c>
      <c r="J259" s="57">
        <f t="shared" si="90"/>
        <v>0</v>
      </c>
      <c r="K259" s="58">
        <f t="shared" si="91"/>
        <v>0</v>
      </c>
      <c r="L259" s="58"/>
      <c r="M259" s="40">
        <f t="shared" ref="M259:M322" si="103">AH$1^A259</f>
        <v>3.7339184874101882E+232</v>
      </c>
      <c r="N259" s="40">
        <f t="shared" ref="N259:N322" si="104">AH$12^A259</f>
        <v>3.7339184874101332E-24</v>
      </c>
      <c r="O259" s="50">
        <f t="shared" ref="O259:O322" si="105">AH$10*A259</f>
        <v>256</v>
      </c>
      <c r="P259" s="40">
        <f t="shared" ref="P259:P322" si="106">N259/R259</f>
        <v>4.3528108122005286E-25</v>
      </c>
      <c r="Q259" s="46">
        <f t="shared" ref="Q259:Q322" si="107">O259-S259</f>
        <v>-250</v>
      </c>
      <c r="R259" s="40">
        <f t="shared" si="97"/>
        <v>8.5781777534284345</v>
      </c>
      <c r="S259" s="46">
        <f t="shared" si="98"/>
        <v>506</v>
      </c>
      <c r="T259" s="40"/>
      <c r="U259" s="35"/>
      <c r="V259" s="38" t="e">
        <f t="shared" ref="V259:V322" si="108">FACT(A259)</f>
        <v>#NUM!</v>
      </c>
      <c r="W259" s="35">
        <f t="shared" si="99"/>
        <v>8.5781777534284358E+244</v>
      </c>
      <c r="Y259">
        <v>262</v>
      </c>
      <c r="Z259">
        <f t="shared" si="94"/>
        <v>25.600000000000094</v>
      </c>
      <c r="AA259">
        <f t="shared" si="92"/>
        <v>5.0327254690001015E-7</v>
      </c>
      <c r="AB259">
        <f t="shared" si="95"/>
        <v>7.189610657560791E-7</v>
      </c>
      <c r="AC259">
        <v>84.5</v>
      </c>
      <c r="AD259">
        <f>_xlfn.POISSON.DIST(AC259+0.5,$AH$1,FALSE)</f>
        <v>1.7932399408835923E-55</v>
      </c>
      <c r="AE259">
        <f>1-_xlfn.POISSON.DIST(AC259-0.5,$AH$1,TRUE)</f>
        <v>0</v>
      </c>
    </row>
    <row r="260" spans="1:31">
      <c r="A260">
        <v>257</v>
      </c>
      <c r="B260" t="e">
        <f t="shared" si="100"/>
        <v>#NUM!</v>
      </c>
      <c r="D260" s="43">
        <f t="shared" si="101"/>
        <v>4.164246062825421E-280</v>
      </c>
      <c r="E260" s="43">
        <f t="shared" ref="E260:E323" si="109">_xlfn.POISSON.DIST($A260,$AH$1,FALSE)</f>
        <v>4.1642460628254357E-280</v>
      </c>
      <c r="F260" s="43">
        <f t="shared" si="102"/>
        <v>1</v>
      </c>
      <c r="G260" s="43">
        <f t="shared" ref="G260:G323" si="110">_xlfn.GAMMA.DIST($AH$1,A260+1,1,FALSE)</f>
        <v>4.1642460628250115E-280</v>
      </c>
      <c r="H260" s="43">
        <f t="shared" ref="H260:H323" si="111">1-_xlfn.GAMMA.DIST($AH$1,$A260+1,1,TRUE)</f>
        <v>1</v>
      </c>
      <c r="I260" s="76">
        <f t="shared" si="93"/>
        <v>0</v>
      </c>
      <c r="J260" s="57">
        <f t="shared" ref="J260:J323" si="112">IF(A260&lt;AH$2,1,0)</f>
        <v>0</v>
      </c>
      <c r="K260" s="58">
        <f t="shared" ref="K260:K323" si="113">D260*J260</f>
        <v>0</v>
      </c>
      <c r="L260" s="58"/>
      <c r="M260" s="40">
        <f t="shared" si="103"/>
        <v>3.0244739748022521E+233</v>
      </c>
      <c r="N260" s="40">
        <f t="shared" si="104"/>
        <v>3.0244739748022076E-24</v>
      </c>
      <c r="O260" s="50">
        <f t="shared" si="105"/>
        <v>257</v>
      </c>
      <c r="P260" s="40">
        <f t="shared" si="106"/>
        <v>1.3718975711604775E-24</v>
      </c>
      <c r="Q260" s="46">
        <f t="shared" si="107"/>
        <v>-252</v>
      </c>
      <c r="R260" s="40">
        <f t="shared" si="97"/>
        <v>2.2045916826311083</v>
      </c>
      <c r="S260" s="46">
        <f t="shared" si="98"/>
        <v>509</v>
      </c>
      <c r="T260" s="40"/>
      <c r="U260" s="35"/>
      <c r="V260" s="38" t="e">
        <f t="shared" si="108"/>
        <v>#NUM!</v>
      </c>
      <c r="W260" s="35">
        <f t="shared" si="99"/>
        <v>2.2045916826311081E+247</v>
      </c>
      <c r="Y260">
        <v>262</v>
      </c>
      <c r="Z260">
        <f t="shared" si="94"/>
        <v>25.700000000000095</v>
      </c>
      <c r="AA260">
        <f t="shared" ref="AA260:AA323" si="114">_xlfn.GAMMA.DIST($AH$1,$Z260+1,1,FALSE)</f>
        <v>4.4761224025813265E-7</v>
      </c>
      <c r="AB260">
        <f t="shared" si="95"/>
        <v>6.3845574553008379E-7</v>
      </c>
      <c r="AC260" s="115">
        <f>AC259+1</f>
        <v>85.5</v>
      </c>
      <c r="AD260" s="115">
        <f>AD259</f>
        <v>1.7932399408835923E-55</v>
      </c>
      <c r="AE260" s="115">
        <f>AE259</f>
        <v>0</v>
      </c>
    </row>
    <row r="261" spans="1:31">
      <c r="A261">
        <v>258</v>
      </c>
      <c r="B261" t="e">
        <f t="shared" si="100"/>
        <v>#NUM!</v>
      </c>
      <c r="D261" s="43">
        <f t="shared" si="101"/>
        <v>1.3073795778637945E-281</v>
      </c>
      <c r="E261" s="43">
        <f t="shared" si="109"/>
        <v>1.3073795778636663E-281</v>
      </c>
      <c r="F261" s="43">
        <f t="shared" si="102"/>
        <v>1</v>
      </c>
      <c r="G261" s="43">
        <f t="shared" si="110"/>
        <v>1.3073795778637393E-281</v>
      </c>
      <c r="H261" s="43">
        <f t="shared" si="111"/>
        <v>1</v>
      </c>
      <c r="I261" s="76">
        <f t="shared" ref="I261:I324" si="115">1-F260</f>
        <v>0</v>
      </c>
      <c r="J261" s="57">
        <f t="shared" si="112"/>
        <v>0</v>
      </c>
      <c r="K261" s="58">
        <f t="shared" si="113"/>
        <v>0</v>
      </c>
      <c r="L261" s="58"/>
      <c r="M261" s="40">
        <f t="shared" si="103"/>
        <v>2.4498239195898246E+234</v>
      </c>
      <c r="N261" s="40">
        <f t="shared" si="104"/>
        <v>2.449823919589788E-24</v>
      </c>
      <c r="O261" s="50">
        <f t="shared" si="105"/>
        <v>258</v>
      </c>
      <c r="P261" s="40">
        <f t="shared" si="106"/>
        <v>4.307120281550335E-25</v>
      </c>
      <c r="Q261" s="46">
        <f t="shared" si="107"/>
        <v>-253</v>
      </c>
      <c r="R261" s="40">
        <f t="shared" si="97"/>
        <v>5.6878465411882599</v>
      </c>
      <c r="S261" s="46">
        <f t="shared" si="98"/>
        <v>511</v>
      </c>
      <c r="T261" s="40"/>
      <c r="U261" s="35"/>
      <c r="V261" s="38" t="e">
        <f t="shared" si="108"/>
        <v>#NUM!</v>
      </c>
      <c r="W261" s="35">
        <f t="shared" si="99"/>
        <v>5.6878465411882593E+249</v>
      </c>
      <c r="Y261">
        <v>262</v>
      </c>
      <c r="Z261">
        <f t="shared" ref="Z261:Z324" si="116">Z260+0.1</f>
        <v>25.800000000000097</v>
      </c>
      <c r="AA261">
        <f t="shared" si="114"/>
        <v>3.9795587999959235E-7</v>
      </c>
      <c r="AB261">
        <f t="shared" ref="AB261:AB324" si="117">_xlfn.GAMMA.DIST($AH$1,$Z261,1,TRUE)</f>
        <v>5.6675616799913756E-7</v>
      </c>
      <c r="AC261" s="116">
        <f>AC262</f>
        <v>85.5</v>
      </c>
      <c r="AD261" s="116">
        <v>0</v>
      </c>
      <c r="AE261" s="116">
        <v>0</v>
      </c>
    </row>
    <row r="262" spans="1:31">
      <c r="A262">
        <v>259</v>
      </c>
      <c r="B262" t="e">
        <f t="shared" si="100"/>
        <v>#NUM!</v>
      </c>
      <c r="D262" s="43">
        <f t="shared" si="101"/>
        <v>4.0887160543230655E-283</v>
      </c>
      <c r="E262" s="43">
        <f t="shared" si="109"/>
        <v>4.0887160543228911E-283</v>
      </c>
      <c r="F262" s="43">
        <f t="shared" si="102"/>
        <v>1</v>
      </c>
      <c r="G262" s="43">
        <f t="shared" si="110"/>
        <v>4.0887160543226111E-283</v>
      </c>
      <c r="H262" s="43">
        <f t="shared" si="111"/>
        <v>1</v>
      </c>
      <c r="I262" s="76">
        <f t="shared" si="115"/>
        <v>0</v>
      </c>
      <c r="J262" s="57">
        <f t="shared" si="112"/>
        <v>0</v>
      </c>
      <c r="K262" s="58">
        <f t="shared" si="113"/>
        <v>0</v>
      </c>
      <c r="L262" s="58"/>
      <c r="M262" s="40">
        <f t="shared" si="103"/>
        <v>1.9843573748677575E+235</v>
      </c>
      <c r="N262" s="40">
        <f t="shared" si="104"/>
        <v>1.9843573748677281E-24</v>
      </c>
      <c r="O262" s="50">
        <f t="shared" si="105"/>
        <v>259</v>
      </c>
      <c r="P262" s="40">
        <f t="shared" si="106"/>
        <v>1.3470144509867847E-24</v>
      </c>
      <c r="Q262" s="46">
        <f t="shared" si="107"/>
        <v>-255</v>
      </c>
      <c r="R262" s="40">
        <f t="shared" si="97"/>
        <v>1.4731522541677589</v>
      </c>
      <c r="S262" s="46">
        <f t="shared" si="98"/>
        <v>514</v>
      </c>
      <c r="T262" s="40"/>
      <c r="U262" s="35"/>
      <c r="V262" s="38" t="e">
        <f t="shared" si="108"/>
        <v>#NUM!</v>
      </c>
      <c r="W262" s="35">
        <f t="shared" si="99"/>
        <v>1.4731522541677591E+252</v>
      </c>
      <c r="Y262">
        <v>262</v>
      </c>
      <c r="Z262">
        <f t="shared" si="116"/>
        <v>25.900000000000098</v>
      </c>
      <c r="AA262">
        <f t="shared" si="114"/>
        <v>3.5367371674139317E-7</v>
      </c>
      <c r="AB262">
        <f t="shared" si="117"/>
        <v>5.0292392519045361E-7</v>
      </c>
      <c r="AC262">
        <v>85.5</v>
      </c>
      <c r="AD262">
        <f>_xlfn.POISSON.DIST(AC262+0.5,$AH$1,FALSE)</f>
        <v>1.6889818047857694E-56</v>
      </c>
      <c r="AE262">
        <f>1-_xlfn.POISSON.DIST(AC262-0.5,$AH$1,TRUE)</f>
        <v>0</v>
      </c>
    </row>
    <row r="263" spans="1:31">
      <c r="A263">
        <v>260</v>
      </c>
      <c r="B263" t="e">
        <f t="shared" si="100"/>
        <v>#NUM!</v>
      </c>
      <c r="D263" s="43">
        <f t="shared" si="101"/>
        <v>1.2737923092314162E-284</v>
      </c>
      <c r="E263" s="43">
        <f t="shared" si="109"/>
        <v>1.273792309231275E-284</v>
      </c>
      <c r="F263" s="43">
        <f t="shared" si="102"/>
        <v>1</v>
      </c>
      <c r="G263" s="43">
        <f t="shared" si="110"/>
        <v>1.2737923092313508E-284</v>
      </c>
      <c r="H263" s="43">
        <f t="shared" si="111"/>
        <v>1</v>
      </c>
      <c r="I263" s="76">
        <f t="shared" si="115"/>
        <v>0</v>
      </c>
      <c r="J263" s="57">
        <f t="shared" si="112"/>
        <v>0</v>
      </c>
      <c r="K263" s="58">
        <f t="shared" si="113"/>
        <v>0</v>
      </c>
      <c r="L263" s="58"/>
      <c r="M263" s="40">
        <f t="shared" si="103"/>
        <v>1.6073294736428839E+236</v>
      </c>
      <c r="N263" s="40">
        <f t="shared" si="104"/>
        <v>1.6073294736428598E-24</v>
      </c>
      <c r="O263" s="50">
        <f t="shared" si="105"/>
        <v>260</v>
      </c>
      <c r="P263" s="40">
        <f t="shared" si="106"/>
        <v>4.1964680973049825E-25</v>
      </c>
      <c r="Q263" s="46">
        <f t="shared" si="107"/>
        <v>-256</v>
      </c>
      <c r="R263" s="40">
        <f t="shared" si="97"/>
        <v>3.8301958608361737</v>
      </c>
      <c r="S263" s="46">
        <f t="shared" si="98"/>
        <v>516</v>
      </c>
      <c r="T263" s="40"/>
      <c r="U263" s="35"/>
      <c r="V263" s="38" t="e">
        <f t="shared" si="108"/>
        <v>#NUM!</v>
      </c>
      <c r="W263" s="35">
        <f t="shared" si="99"/>
        <v>3.8301958608361736E+254</v>
      </c>
      <c r="Y263">
        <v>262</v>
      </c>
      <c r="Z263">
        <f t="shared" si="116"/>
        <v>26.000000000000099</v>
      </c>
      <c r="AA263">
        <f t="shared" si="114"/>
        <v>3.1419998547170354E-7</v>
      </c>
      <c r="AB263">
        <f t="shared" si="117"/>
        <v>4.4611772275262569E-7</v>
      </c>
      <c r="AC263" s="115">
        <f>AC262+1</f>
        <v>86.5</v>
      </c>
      <c r="AD263" s="115">
        <f>AD262</f>
        <v>1.6889818047857694E-56</v>
      </c>
      <c r="AE263" s="115">
        <f>AE262</f>
        <v>0</v>
      </c>
    </row>
    <row r="264" spans="1:31">
      <c r="A264">
        <v>261</v>
      </c>
      <c r="B264" t="e">
        <f t="shared" si="100"/>
        <v>#NUM!</v>
      </c>
      <c r="D264" s="43">
        <f t="shared" si="101"/>
        <v>3.9531485458906035E-286</v>
      </c>
      <c r="E264" s="43">
        <f t="shared" si="109"/>
        <v>3.9531485458903991E-286</v>
      </c>
      <c r="F264" s="43">
        <f t="shared" si="102"/>
        <v>1</v>
      </c>
      <c r="G264" s="43">
        <f t="shared" si="110"/>
        <v>3.9531485458904929E-286</v>
      </c>
      <c r="H264" s="43">
        <f t="shared" si="111"/>
        <v>1</v>
      </c>
      <c r="I264" s="76">
        <f t="shared" si="115"/>
        <v>0</v>
      </c>
      <c r="J264" s="57">
        <f t="shared" si="112"/>
        <v>0</v>
      </c>
      <c r="K264" s="58">
        <f t="shared" si="113"/>
        <v>0</v>
      </c>
      <c r="L264" s="58"/>
      <c r="M264" s="40">
        <f t="shared" si="103"/>
        <v>1.3019368736507357E+237</v>
      </c>
      <c r="N264" s="40">
        <f t="shared" si="104"/>
        <v>1.3019368736507164E-24</v>
      </c>
      <c r="O264" s="50">
        <f t="shared" si="105"/>
        <v>261</v>
      </c>
      <c r="P264" s="40">
        <f t="shared" si="106"/>
        <v>1.3023521681291327E-25</v>
      </c>
      <c r="Q264" s="46">
        <f t="shared" si="107"/>
        <v>-257</v>
      </c>
      <c r="R264" s="40">
        <f t="shared" si="97"/>
        <v>9.9968111967824118</v>
      </c>
      <c r="S264" s="46">
        <f t="shared" si="98"/>
        <v>518</v>
      </c>
      <c r="T264" s="40"/>
      <c r="U264" s="35"/>
      <c r="V264" s="38" t="e">
        <f t="shared" si="108"/>
        <v>#NUM!</v>
      </c>
      <c r="W264" s="35">
        <f t="shared" si="99"/>
        <v>9.9968111967824129E+256</v>
      </c>
      <c r="Y264">
        <v>262</v>
      </c>
      <c r="Z264">
        <f t="shared" si="116"/>
        <v>26.100000000000101</v>
      </c>
      <c r="AA264">
        <f t="shared" si="114"/>
        <v>2.7902663983812885E-7</v>
      </c>
      <c r="AB264">
        <f t="shared" si="117"/>
        <v>3.9558366129401069E-7</v>
      </c>
      <c r="AC264" s="116">
        <f>AC265</f>
        <v>86.5</v>
      </c>
      <c r="AD264" s="116">
        <v>0</v>
      </c>
      <c r="AE264" s="116">
        <v>0</v>
      </c>
    </row>
    <row r="265" spans="1:31">
      <c r="A265">
        <v>262</v>
      </c>
      <c r="B265" t="e">
        <f t="shared" si="100"/>
        <v>#NUM!</v>
      </c>
      <c r="D265" s="43">
        <f t="shared" si="101"/>
        <v>1.2221566115157968E-287</v>
      </c>
      <c r="E265" s="43">
        <f t="shared" si="109"/>
        <v>1.2221566115157632E-287</v>
      </c>
      <c r="F265" s="43">
        <f t="shared" si="102"/>
        <v>1</v>
      </c>
      <c r="G265" s="43">
        <f t="shared" si="110"/>
        <v>1.2221566115157814E-287</v>
      </c>
      <c r="H265" s="43">
        <f t="shared" si="111"/>
        <v>1</v>
      </c>
      <c r="I265" s="76">
        <f t="shared" si="115"/>
        <v>0</v>
      </c>
      <c r="J265" s="57">
        <f t="shared" si="112"/>
        <v>0</v>
      </c>
      <c r="K265" s="58">
        <f t="shared" si="113"/>
        <v>0</v>
      </c>
      <c r="L265" s="58"/>
      <c r="M265" s="40">
        <f t="shared" si="103"/>
        <v>1.054568867657096E+238</v>
      </c>
      <c r="N265" s="40">
        <f t="shared" si="104"/>
        <v>1.0545688676570801E-24</v>
      </c>
      <c r="O265" s="50">
        <f t="shared" si="105"/>
        <v>262</v>
      </c>
      <c r="P265" s="40">
        <f t="shared" si="106"/>
        <v>4.0263559396358669E-25</v>
      </c>
      <c r="Q265" s="46">
        <f t="shared" si="107"/>
        <v>-259</v>
      </c>
      <c r="R265" s="40">
        <f t="shared" si="97"/>
        <v>2.6191645335569924</v>
      </c>
      <c r="S265" s="46">
        <f t="shared" si="98"/>
        <v>521</v>
      </c>
      <c r="T265" s="40"/>
      <c r="U265" s="35"/>
      <c r="V265" s="38" t="e">
        <f t="shared" si="108"/>
        <v>#NUM!</v>
      </c>
      <c r="W265" s="35">
        <f t="shared" si="99"/>
        <v>2.6191645335569921E+259</v>
      </c>
      <c r="Y265">
        <v>262</v>
      </c>
      <c r="Z265">
        <f t="shared" si="116"/>
        <v>26.200000000000102</v>
      </c>
      <c r="AA265">
        <f t="shared" si="114"/>
        <v>2.4769767374879317E-7</v>
      </c>
      <c r="AB265">
        <f t="shared" si="117"/>
        <v>3.5064645300983175E-7</v>
      </c>
      <c r="AC265">
        <v>86.5</v>
      </c>
      <c r="AD265">
        <f>_xlfn.POISSON.DIST(AC265+0.5,$AH$1,FALSE)</f>
        <v>1.5725003010074136E-57</v>
      </c>
      <c r="AE265">
        <f>1-_xlfn.POISSON.DIST(AC265-0.5,$AH$1,TRUE)</f>
        <v>0</v>
      </c>
    </row>
    <row r="266" spans="1:31">
      <c r="A266">
        <v>263</v>
      </c>
      <c r="B266" t="e">
        <f t="shared" si="100"/>
        <v>#NUM!</v>
      </c>
      <c r="D266" s="43">
        <f t="shared" si="101"/>
        <v>3.7640564841361037E-289</v>
      </c>
      <c r="E266" s="43">
        <f t="shared" si="109"/>
        <v>3.7640564841360563E-289</v>
      </c>
      <c r="F266" s="43">
        <f t="shared" si="102"/>
        <v>1</v>
      </c>
      <c r="G266" s="43">
        <f t="shared" si="110"/>
        <v>3.7640564841359013E-289</v>
      </c>
      <c r="H266" s="43">
        <f t="shared" si="111"/>
        <v>1</v>
      </c>
      <c r="I266" s="76">
        <f t="shared" si="115"/>
        <v>0</v>
      </c>
      <c r="J266" s="57">
        <f t="shared" si="112"/>
        <v>0</v>
      </c>
      <c r="K266" s="58">
        <f t="shared" si="113"/>
        <v>0</v>
      </c>
      <c r="L266" s="58"/>
      <c r="M266" s="40">
        <f t="shared" si="103"/>
        <v>8.5420078280224758E+238</v>
      </c>
      <c r="N266" s="40">
        <f t="shared" si="104"/>
        <v>8.5420078280223484E-25</v>
      </c>
      <c r="O266" s="50">
        <f t="shared" si="105"/>
        <v>263</v>
      </c>
      <c r="P266" s="40">
        <f t="shared" si="106"/>
        <v>1.2400563920551528E-25</v>
      </c>
      <c r="Q266" s="46">
        <f t="shared" si="107"/>
        <v>-260</v>
      </c>
      <c r="R266" s="40">
        <f t="shared" si="97"/>
        <v>6.8884027232548899</v>
      </c>
      <c r="S266" s="46">
        <f t="shared" si="98"/>
        <v>523</v>
      </c>
      <c r="T266" s="40"/>
      <c r="U266" s="35"/>
      <c r="V266" s="38" t="e">
        <f t="shared" si="108"/>
        <v>#NUM!</v>
      </c>
      <c r="W266" s="35">
        <f t="shared" si="99"/>
        <v>6.8884027232548896E+261</v>
      </c>
      <c r="Y266">
        <v>262</v>
      </c>
      <c r="Z266">
        <f t="shared" si="116"/>
        <v>26.300000000000104</v>
      </c>
      <c r="AA266">
        <f t="shared" si="114"/>
        <v>2.1980397811195396E-7</v>
      </c>
      <c r="AB266">
        <f t="shared" si="117"/>
        <v>3.107014877108465E-7</v>
      </c>
      <c r="AC266" s="115">
        <f>AC265+1</f>
        <v>87.5</v>
      </c>
      <c r="AD266" s="115">
        <f>AD265</f>
        <v>1.5725003010074136E-57</v>
      </c>
      <c r="AE266" s="115">
        <f>AE265</f>
        <v>0</v>
      </c>
    </row>
    <row r="267" spans="1:31">
      <c r="A267">
        <v>264</v>
      </c>
      <c r="B267" t="e">
        <f t="shared" si="100"/>
        <v>#NUM!</v>
      </c>
      <c r="D267" s="43">
        <f t="shared" si="101"/>
        <v>1.1548809667235772E-290</v>
      </c>
      <c r="E267" s="43">
        <f t="shared" si="109"/>
        <v>1.1548809667235151E-290</v>
      </c>
      <c r="F267" s="43">
        <f t="shared" si="102"/>
        <v>1</v>
      </c>
      <c r="G267" s="43">
        <f t="shared" si="110"/>
        <v>1.1548809667236163E-290</v>
      </c>
      <c r="H267" s="43">
        <f t="shared" si="111"/>
        <v>1</v>
      </c>
      <c r="I267" s="76">
        <f t="shared" si="115"/>
        <v>0</v>
      </c>
      <c r="J267" s="57">
        <f t="shared" si="112"/>
        <v>0</v>
      </c>
      <c r="K267" s="58">
        <f t="shared" si="113"/>
        <v>0</v>
      </c>
      <c r="L267" s="58"/>
      <c r="M267" s="40">
        <f t="shared" si="103"/>
        <v>6.9190263406982069E+239</v>
      </c>
      <c r="N267" s="40">
        <f t="shared" si="104"/>
        <v>6.9190263406981019E-25</v>
      </c>
      <c r="O267" s="50">
        <f t="shared" si="105"/>
        <v>264</v>
      </c>
      <c r="P267" s="40">
        <f t="shared" si="106"/>
        <v>3.8047184756237646E-25</v>
      </c>
      <c r="Q267" s="46">
        <f t="shared" si="107"/>
        <v>-262</v>
      </c>
      <c r="R267" s="40">
        <f t="shared" si="97"/>
        <v>1.8185383189392907</v>
      </c>
      <c r="S267" s="46">
        <f t="shared" si="98"/>
        <v>526</v>
      </c>
      <c r="T267" s="40"/>
      <c r="U267" s="35"/>
      <c r="V267" s="38" t="e">
        <f t="shared" si="108"/>
        <v>#NUM!</v>
      </c>
      <c r="W267" s="35">
        <f t="shared" si="99"/>
        <v>1.8185383189392909E+264</v>
      </c>
      <c r="Y267">
        <v>262</v>
      </c>
      <c r="Z267">
        <f t="shared" si="116"/>
        <v>26.400000000000105</v>
      </c>
      <c r="AA267">
        <f t="shared" si="114"/>
        <v>1.9497868486509252E-7</v>
      </c>
      <c r="AB267">
        <f t="shared" si="117"/>
        <v>2.7520766980665219E-7</v>
      </c>
      <c r="AC267" s="116">
        <f>AC268</f>
        <v>87.5</v>
      </c>
      <c r="AD267" s="116">
        <v>0</v>
      </c>
      <c r="AE267" s="116">
        <v>0</v>
      </c>
    </row>
    <row r="268" spans="1:31">
      <c r="A268">
        <v>265</v>
      </c>
      <c r="B268" t="e">
        <f t="shared" si="100"/>
        <v>#NUM!</v>
      </c>
      <c r="D268" s="43">
        <f t="shared" si="101"/>
        <v>3.5300135209286692E-292</v>
      </c>
      <c r="E268" s="43">
        <f t="shared" si="109"/>
        <v>3.5300135209287894E-292</v>
      </c>
      <c r="F268" s="43">
        <f t="shared" si="102"/>
        <v>1</v>
      </c>
      <c r="G268" s="43">
        <f t="shared" si="110"/>
        <v>3.5300135209288085E-292</v>
      </c>
      <c r="H268" s="43">
        <f t="shared" si="111"/>
        <v>1</v>
      </c>
      <c r="I268" s="76">
        <f t="shared" si="115"/>
        <v>0</v>
      </c>
      <c r="J268" s="57">
        <f t="shared" si="112"/>
        <v>0</v>
      </c>
      <c r="K268" s="58">
        <f t="shared" si="113"/>
        <v>0</v>
      </c>
      <c r="L268" s="58"/>
      <c r="M268" s="40">
        <f t="shared" si="103"/>
        <v>5.6044113359655474E+240</v>
      </c>
      <c r="N268" s="40">
        <f t="shared" si="104"/>
        <v>5.604411335965461E-25</v>
      </c>
      <c r="O268" s="50">
        <f t="shared" si="105"/>
        <v>265</v>
      </c>
      <c r="P268" s="40">
        <f t="shared" si="106"/>
        <v>1.1629516850019805E-25</v>
      </c>
      <c r="Q268" s="46">
        <f t="shared" si="107"/>
        <v>-263</v>
      </c>
      <c r="R268" s="40">
        <f t="shared" si="97"/>
        <v>4.8191265451891212</v>
      </c>
      <c r="S268" s="46">
        <f t="shared" si="98"/>
        <v>528</v>
      </c>
      <c r="T268" s="40"/>
      <c r="U268" s="35"/>
      <c r="V268" s="38" t="e">
        <f t="shared" si="108"/>
        <v>#NUM!</v>
      </c>
      <c r="W268" s="35">
        <f t="shared" si="99"/>
        <v>4.8191265451891209E+266</v>
      </c>
      <c r="Y268">
        <v>262</v>
      </c>
      <c r="Z268">
        <f t="shared" si="116"/>
        <v>26.500000000000107</v>
      </c>
      <c r="AA268">
        <f t="shared" si="114"/>
        <v>1.728929544439935E-7</v>
      </c>
      <c r="AB268">
        <f t="shared" si="117"/>
        <v>2.4368095463978833E-7</v>
      </c>
      <c r="AC268">
        <v>87.5</v>
      </c>
      <c r="AD268">
        <f>_xlfn.POISSON.DIST(AC268+0.5,$AH$1,FALSE)</f>
        <v>1.4474150497908644E-58</v>
      </c>
      <c r="AE268">
        <f>1-_xlfn.POISSON.DIST(AC268-0.5,$AH$1,TRUE)</f>
        <v>0</v>
      </c>
    </row>
    <row r="269" spans="1:31">
      <c r="A269">
        <v>266</v>
      </c>
      <c r="B269" t="e">
        <f t="shared" si="100"/>
        <v>#NUM!</v>
      </c>
      <c r="D269" s="43">
        <f t="shared" si="101"/>
        <v>1.0749289293053466E-293</v>
      </c>
      <c r="E269" s="43">
        <f t="shared" si="109"/>
        <v>1.074928929305389E-293</v>
      </c>
      <c r="F269" s="43">
        <f t="shared" si="102"/>
        <v>1</v>
      </c>
      <c r="G269" s="43">
        <f t="shared" si="110"/>
        <v>1.0749289293052836E-293</v>
      </c>
      <c r="H269" s="43">
        <f t="shared" si="111"/>
        <v>1</v>
      </c>
      <c r="I269" s="76">
        <f t="shared" si="115"/>
        <v>0</v>
      </c>
      <c r="J269" s="57">
        <f t="shared" si="112"/>
        <v>0</v>
      </c>
      <c r="K269" s="58">
        <f t="shared" si="113"/>
        <v>0</v>
      </c>
      <c r="L269" s="58"/>
      <c r="M269" s="40">
        <f t="shared" si="103"/>
        <v>4.5395731821320935E+241</v>
      </c>
      <c r="N269" s="40">
        <f t="shared" si="104"/>
        <v>4.5395731821320239E-25</v>
      </c>
      <c r="O269" s="50">
        <f t="shared" si="105"/>
        <v>266</v>
      </c>
      <c r="P269" s="40">
        <f t="shared" si="106"/>
        <v>3.541319040795505E-25</v>
      </c>
      <c r="Q269" s="46">
        <f t="shared" si="107"/>
        <v>-265</v>
      </c>
      <c r="R269" s="40">
        <f t="shared" si="97"/>
        <v>1.281887661020306</v>
      </c>
      <c r="S269" s="46">
        <f t="shared" si="98"/>
        <v>531</v>
      </c>
      <c r="T269" s="40"/>
      <c r="U269" s="35"/>
      <c r="V269" s="38" t="e">
        <f t="shared" si="108"/>
        <v>#NUM!</v>
      </c>
      <c r="W269" s="35">
        <f t="shared" si="99"/>
        <v>1.2818876610203061E+269</v>
      </c>
      <c r="Y269">
        <v>262</v>
      </c>
      <c r="Z269">
        <f t="shared" si="116"/>
        <v>26.600000000000108</v>
      </c>
      <c r="AA269">
        <f t="shared" si="114"/>
        <v>1.5325216653721892E-7</v>
      </c>
      <c r="AB269">
        <f t="shared" si="117"/>
        <v>2.1568851885606578E-7</v>
      </c>
      <c r="AC269" s="115">
        <f>AC268+1</f>
        <v>88.5</v>
      </c>
      <c r="AD269" s="115">
        <f>AD268</f>
        <v>1.4474150497908644E-58</v>
      </c>
      <c r="AE269" s="115">
        <f>AE268</f>
        <v>0</v>
      </c>
    </row>
    <row r="270" spans="1:31">
      <c r="A270">
        <v>267</v>
      </c>
      <c r="B270" t="e">
        <f t="shared" si="100"/>
        <v>#NUM!</v>
      </c>
      <c r="D270" s="43">
        <f t="shared" si="101"/>
        <v>3.2610203473308273E-295</v>
      </c>
      <c r="E270" s="43">
        <f t="shared" si="109"/>
        <v>3.2610203473306356E-295</v>
      </c>
      <c r="F270" s="43">
        <f t="shared" si="102"/>
        <v>1</v>
      </c>
      <c r="G270" s="43">
        <f t="shared" si="110"/>
        <v>3.2610203473307786E-295</v>
      </c>
      <c r="H270" s="43">
        <f t="shared" si="111"/>
        <v>1</v>
      </c>
      <c r="I270" s="76">
        <f t="shared" si="115"/>
        <v>0</v>
      </c>
      <c r="J270" s="57">
        <f t="shared" si="112"/>
        <v>0</v>
      </c>
      <c r="K270" s="58">
        <f t="shared" si="113"/>
        <v>0</v>
      </c>
      <c r="L270" s="58"/>
      <c r="M270" s="40">
        <f t="shared" si="103"/>
        <v>3.6770542775269948E+242</v>
      </c>
      <c r="N270" s="40">
        <f t="shared" si="104"/>
        <v>3.6770542775269389E-25</v>
      </c>
      <c r="O270" s="50">
        <f t="shared" si="105"/>
        <v>267</v>
      </c>
      <c r="P270" s="40">
        <f t="shared" si="106"/>
        <v>1.074332742713243E-25</v>
      </c>
      <c r="Q270" s="46">
        <f t="shared" si="107"/>
        <v>-266</v>
      </c>
      <c r="R270" s="40">
        <f t="shared" si="97"/>
        <v>3.4226400549242175</v>
      </c>
      <c r="S270" s="46">
        <f t="shared" si="98"/>
        <v>533</v>
      </c>
      <c r="T270" s="40"/>
      <c r="U270" s="35"/>
      <c r="V270" s="38" t="e">
        <f t="shared" si="108"/>
        <v>#NUM!</v>
      </c>
      <c r="W270" s="35">
        <f t="shared" si="99"/>
        <v>3.4226400549242172E+271</v>
      </c>
      <c r="Y270">
        <v>262</v>
      </c>
      <c r="Z270">
        <f t="shared" si="116"/>
        <v>26.700000000000109</v>
      </c>
      <c r="AA270">
        <f t="shared" si="114"/>
        <v>1.3579247738167706E-7</v>
      </c>
      <c r="AB270">
        <f t="shared" si="117"/>
        <v>1.9084350527194683E-7</v>
      </c>
      <c r="AC270" s="116">
        <f>AC271</f>
        <v>88.5</v>
      </c>
      <c r="AD270" s="116">
        <v>0</v>
      </c>
      <c r="AE270" s="116">
        <v>0</v>
      </c>
    </row>
    <row r="271" spans="1:31">
      <c r="A271">
        <v>268</v>
      </c>
      <c r="B271" t="e">
        <f t="shared" si="100"/>
        <v>#NUM!</v>
      </c>
      <c r="D271" s="43">
        <f t="shared" si="101"/>
        <v>9.8560689602163033E-297</v>
      </c>
      <c r="E271" s="43">
        <f t="shared" si="109"/>
        <v>9.856068960216158E-297</v>
      </c>
      <c r="F271" s="43">
        <f t="shared" si="102"/>
        <v>1</v>
      </c>
      <c r="G271" s="43">
        <f t="shared" si="110"/>
        <v>9.8560689602154613E-297</v>
      </c>
      <c r="H271" s="43">
        <f t="shared" si="111"/>
        <v>1</v>
      </c>
      <c r="I271" s="76">
        <f t="shared" si="115"/>
        <v>0</v>
      </c>
      <c r="J271" s="57">
        <f t="shared" si="112"/>
        <v>0</v>
      </c>
      <c r="K271" s="58">
        <f t="shared" si="113"/>
        <v>0</v>
      </c>
      <c r="L271" s="58"/>
      <c r="M271" s="40">
        <f t="shared" si="103"/>
        <v>2.9784139647968665E+243</v>
      </c>
      <c r="N271" s="40">
        <f t="shared" si="104"/>
        <v>2.9784139647968204E-25</v>
      </c>
      <c r="O271" s="50">
        <f t="shared" si="105"/>
        <v>268</v>
      </c>
      <c r="P271" s="40">
        <f t="shared" si="106"/>
        <v>3.2470504537228603E-26</v>
      </c>
      <c r="Q271" s="46">
        <f t="shared" si="107"/>
        <v>-267</v>
      </c>
      <c r="R271" s="40">
        <f t="shared" si="97"/>
        <v>9.172675347196904</v>
      </c>
      <c r="S271" s="46">
        <f t="shared" si="98"/>
        <v>535</v>
      </c>
      <c r="T271" s="40"/>
      <c r="U271" s="35"/>
      <c r="V271" s="38" t="e">
        <f t="shared" si="108"/>
        <v>#NUM!</v>
      </c>
      <c r="W271" s="35">
        <f t="shared" si="99"/>
        <v>9.1726753471969028E+273</v>
      </c>
      <c r="Y271">
        <v>262</v>
      </c>
      <c r="Z271">
        <f t="shared" si="116"/>
        <v>26.800000000000111</v>
      </c>
      <c r="AA271">
        <f t="shared" si="114"/>
        <v>1.2027770999987424E-7</v>
      </c>
      <c r="AB271">
        <f t="shared" si="117"/>
        <v>1.688002879995401E-7</v>
      </c>
      <c r="AC271">
        <v>88.5</v>
      </c>
      <c r="AD271">
        <f>_xlfn.POISSON.DIST(AC271+0.5,$AH$1,FALSE)</f>
        <v>1.3173103262141704E-59</v>
      </c>
      <c r="AE271">
        <f>1-_xlfn.POISSON.DIST(AC271-0.5,$AH$1,TRUE)</f>
        <v>0</v>
      </c>
    </row>
    <row r="272" spans="1:31">
      <c r="A272">
        <v>269</v>
      </c>
      <c r="B272" t="e">
        <f t="shared" si="100"/>
        <v>#NUM!</v>
      </c>
      <c r="D272" s="43">
        <f t="shared" si="101"/>
        <v>2.9678125865335344E-298</v>
      </c>
      <c r="E272" s="43">
        <f t="shared" si="109"/>
        <v>2.9678125865332798E-298</v>
      </c>
      <c r="F272" s="43">
        <f t="shared" si="102"/>
        <v>1</v>
      </c>
      <c r="G272" s="43">
        <f t="shared" si="110"/>
        <v>2.9678125865334623E-298</v>
      </c>
      <c r="H272" s="43">
        <f t="shared" si="111"/>
        <v>1</v>
      </c>
      <c r="I272" s="76">
        <f t="shared" si="115"/>
        <v>0</v>
      </c>
      <c r="J272" s="57">
        <f t="shared" si="112"/>
        <v>0</v>
      </c>
      <c r="K272" s="58">
        <f t="shared" si="113"/>
        <v>0</v>
      </c>
      <c r="L272" s="58"/>
      <c r="M272" s="40">
        <f t="shared" si="103"/>
        <v>2.4125153114854614E+244</v>
      </c>
      <c r="N272" s="40">
        <f t="shared" si="104"/>
        <v>2.4125153114854243E-25</v>
      </c>
      <c r="O272" s="50">
        <f t="shared" si="105"/>
        <v>269</v>
      </c>
      <c r="P272" s="40">
        <f t="shared" si="106"/>
        <v>9.7773638197602873E-26</v>
      </c>
      <c r="Q272" s="46">
        <f t="shared" si="107"/>
        <v>-269</v>
      </c>
      <c r="R272" s="40">
        <f t="shared" si="97"/>
        <v>2.4674496683959668</v>
      </c>
      <c r="S272" s="46">
        <f t="shared" si="98"/>
        <v>538</v>
      </c>
      <c r="T272" s="40"/>
      <c r="U272" s="35"/>
      <c r="V272" s="38" t="e">
        <f t="shared" si="108"/>
        <v>#NUM!</v>
      </c>
      <c r="W272" s="35">
        <f t="shared" si="99"/>
        <v>2.467449668395967E+276</v>
      </c>
      <c r="Y272">
        <v>262</v>
      </c>
      <c r="Z272">
        <f t="shared" si="116"/>
        <v>26.900000000000112</v>
      </c>
      <c r="AA272">
        <f t="shared" si="114"/>
        <v>1.0649654667677374E-7</v>
      </c>
      <c r="AB272">
        <f t="shared" si="117"/>
        <v>1.4925020844906085E-7</v>
      </c>
      <c r="AC272" s="115">
        <f>AC271+1</f>
        <v>89.5</v>
      </c>
      <c r="AD272" s="115">
        <f>AD271</f>
        <v>1.3173103262141704E-59</v>
      </c>
      <c r="AE272" s="115">
        <f>AE271</f>
        <v>0</v>
      </c>
    </row>
    <row r="273" spans="1:31">
      <c r="A273">
        <v>270</v>
      </c>
      <c r="B273" t="e">
        <f t="shared" si="100"/>
        <v>#NUM!</v>
      </c>
      <c r="D273" s="43">
        <f t="shared" si="101"/>
        <v>8.9034377596006006E-300</v>
      </c>
      <c r="E273" s="43">
        <f t="shared" si="109"/>
        <v>8.9034377596003857E-300</v>
      </c>
      <c r="F273" s="43">
        <f t="shared" si="102"/>
        <v>1</v>
      </c>
      <c r="G273" s="43">
        <f t="shared" si="110"/>
        <v>8.9034377596002292E-300</v>
      </c>
      <c r="H273" s="43">
        <f t="shared" si="111"/>
        <v>1</v>
      </c>
      <c r="I273" s="76">
        <f t="shared" si="115"/>
        <v>0</v>
      </c>
      <c r="J273" s="57">
        <f t="shared" si="112"/>
        <v>0</v>
      </c>
      <c r="K273" s="58">
        <f t="shared" si="113"/>
        <v>0</v>
      </c>
      <c r="L273" s="58"/>
      <c r="M273" s="40">
        <f t="shared" si="103"/>
        <v>1.9541374023032241E+245</v>
      </c>
      <c r="N273" s="40">
        <f t="shared" si="104"/>
        <v>1.9541374023031935E-25</v>
      </c>
      <c r="O273" s="50">
        <f t="shared" si="105"/>
        <v>270</v>
      </c>
      <c r="P273" s="40">
        <f t="shared" si="106"/>
        <v>2.9332091459280855E-26</v>
      </c>
      <c r="Q273" s="46">
        <f t="shared" si="107"/>
        <v>-270</v>
      </c>
      <c r="R273" s="40">
        <f t="shared" si="97"/>
        <v>6.6621141046691115</v>
      </c>
      <c r="S273" s="46">
        <f t="shared" si="98"/>
        <v>540</v>
      </c>
      <c r="T273" s="40"/>
      <c r="U273" s="35"/>
      <c r="V273" s="38" t="e">
        <f t="shared" si="108"/>
        <v>#NUM!</v>
      </c>
      <c r="W273" s="35">
        <f t="shared" si="99"/>
        <v>6.6621141046691112E+278</v>
      </c>
      <c r="Y273">
        <v>262</v>
      </c>
      <c r="Z273">
        <f t="shared" si="116"/>
        <v>27.000000000000114</v>
      </c>
      <c r="AA273">
        <f t="shared" si="114"/>
        <v>9.4259995641508985E-8</v>
      </c>
      <c r="AB273">
        <f t="shared" si="117"/>
        <v>1.3191773728092068E-7</v>
      </c>
      <c r="AC273" s="116">
        <f>AC274</f>
        <v>89.5</v>
      </c>
      <c r="AD273" s="116">
        <v>0</v>
      </c>
      <c r="AE273" s="116">
        <v>0</v>
      </c>
    </row>
    <row r="274" spans="1:31">
      <c r="A274">
        <v>271</v>
      </c>
      <c r="B274" t="e">
        <f t="shared" si="100"/>
        <v>#NUM!</v>
      </c>
      <c r="D274" s="43">
        <f t="shared" si="101"/>
        <v>2.6611751237182591E-301</v>
      </c>
      <c r="E274" s="43">
        <f t="shared" si="109"/>
        <v>2.6611751237181497E-301</v>
      </c>
      <c r="F274" s="43">
        <f t="shared" si="102"/>
        <v>1</v>
      </c>
      <c r="G274" s="43">
        <f t="shared" si="110"/>
        <v>2.6611751237183706E-301</v>
      </c>
      <c r="H274" s="43">
        <f t="shared" si="111"/>
        <v>1</v>
      </c>
      <c r="I274" s="76">
        <f t="shared" si="115"/>
        <v>0</v>
      </c>
      <c r="J274" s="57">
        <f t="shared" si="112"/>
        <v>0</v>
      </c>
      <c r="K274" s="58">
        <f t="shared" si="113"/>
        <v>0</v>
      </c>
      <c r="L274" s="58"/>
      <c r="M274" s="40">
        <f t="shared" si="103"/>
        <v>1.5828512958656111E+246</v>
      </c>
      <c r="N274" s="40">
        <f t="shared" si="104"/>
        <v>1.5828512958655864E-25</v>
      </c>
      <c r="O274" s="50">
        <f t="shared" si="105"/>
        <v>271</v>
      </c>
      <c r="P274" s="40">
        <f t="shared" si="106"/>
        <v>8.7671564878293309E-26</v>
      </c>
      <c r="Q274" s="46">
        <f t="shared" si="107"/>
        <v>-272</v>
      </c>
      <c r="R274" s="40">
        <f t="shared" si="97"/>
        <v>1.8054329223653292</v>
      </c>
      <c r="S274" s="46">
        <f t="shared" si="98"/>
        <v>543</v>
      </c>
      <c r="T274" s="40"/>
      <c r="U274" s="35"/>
      <c r="V274" s="38" t="e">
        <f t="shared" si="108"/>
        <v>#NUM!</v>
      </c>
      <c r="W274" s="35">
        <f t="shared" si="99"/>
        <v>1.8054329223653291E+281</v>
      </c>
      <c r="Y274">
        <v>262</v>
      </c>
      <c r="Z274">
        <f t="shared" si="116"/>
        <v>27.100000000000115</v>
      </c>
      <c r="AA274">
        <f t="shared" si="114"/>
        <v>8.339910637228025E-8</v>
      </c>
      <c r="AB274">
        <f t="shared" si="117"/>
        <v>1.1655702145588064E-7</v>
      </c>
      <c r="AC274">
        <v>89.5</v>
      </c>
      <c r="AD274">
        <f>_xlfn.POISSON.DIST(AC274+0.5,$AH$1,FALSE)</f>
        <v>1.1855792935927904E-60</v>
      </c>
      <c r="AE274">
        <f>1-_xlfn.POISSON.DIST(AC274-0.5,$AH$1,TRUE)</f>
        <v>0</v>
      </c>
    </row>
    <row r="275" spans="1:31">
      <c r="A275">
        <v>272</v>
      </c>
      <c r="B275" t="e">
        <f t="shared" si="100"/>
        <v>#NUM!</v>
      </c>
      <c r="D275" s="43">
        <f t="shared" si="101"/>
        <v>7.9248229787198191E-303</v>
      </c>
      <c r="E275" s="43">
        <f t="shared" si="109"/>
        <v>7.9248229787201481E-303</v>
      </c>
      <c r="F275" s="43">
        <f t="shared" si="102"/>
        <v>1</v>
      </c>
      <c r="G275" s="43">
        <f t="shared" si="110"/>
        <v>7.9248229787203385E-303</v>
      </c>
      <c r="H275" s="43">
        <f t="shared" si="111"/>
        <v>1</v>
      </c>
      <c r="I275" s="76">
        <f t="shared" si="115"/>
        <v>0</v>
      </c>
      <c r="J275" s="57">
        <f t="shared" si="112"/>
        <v>0</v>
      </c>
      <c r="K275" s="58">
        <f t="shared" si="113"/>
        <v>0</v>
      </c>
      <c r="L275" s="58"/>
      <c r="M275" s="40">
        <f t="shared" si="103"/>
        <v>1.2821095496511453E+247</v>
      </c>
      <c r="N275" s="40">
        <f t="shared" si="104"/>
        <v>1.2821095496511252E-25</v>
      </c>
      <c r="O275" s="50">
        <f t="shared" si="105"/>
        <v>272</v>
      </c>
      <c r="P275" s="40">
        <f t="shared" si="106"/>
        <v>2.6108076305668235E-26</v>
      </c>
      <c r="Q275" s="46">
        <f t="shared" si="107"/>
        <v>-273</v>
      </c>
      <c r="R275" s="40">
        <f t="shared" si="97"/>
        <v>4.9107775488336953</v>
      </c>
      <c r="S275" s="46">
        <f t="shared" si="98"/>
        <v>545</v>
      </c>
      <c r="T275" s="40"/>
      <c r="U275" s="35"/>
      <c r="V275" s="38" t="e">
        <f t="shared" si="108"/>
        <v>#NUM!</v>
      </c>
      <c r="W275" s="35">
        <f t="shared" si="99"/>
        <v>4.9107775488336949E+283</v>
      </c>
      <c r="Y275">
        <v>262</v>
      </c>
      <c r="Z275">
        <f t="shared" si="116"/>
        <v>27.200000000000117</v>
      </c>
      <c r="AA275">
        <f t="shared" si="114"/>
        <v>7.3762910197249464E-8</v>
      </c>
      <c r="AB275">
        <f t="shared" si="117"/>
        <v>1.0294877926103636E-7</v>
      </c>
      <c r="AC275" s="115">
        <f>AC274+1</f>
        <v>90.5</v>
      </c>
      <c r="AD275" s="115">
        <f>AD274</f>
        <v>1.1855792935927904E-60</v>
      </c>
      <c r="AE275" s="115">
        <f>AE274</f>
        <v>0</v>
      </c>
    </row>
    <row r="276" spans="1:31">
      <c r="A276">
        <v>273</v>
      </c>
      <c r="B276" t="e">
        <f t="shared" si="100"/>
        <v>#NUM!</v>
      </c>
      <c r="D276" s="43">
        <f t="shared" si="101"/>
        <v>2.3513211035762095E-304</v>
      </c>
      <c r="E276" s="43">
        <f t="shared" si="109"/>
        <v>2.3513211035763641E-304</v>
      </c>
      <c r="F276" s="43">
        <f t="shared" si="102"/>
        <v>1</v>
      </c>
      <c r="G276" s="43">
        <f t="shared" si="110"/>
        <v>2.3513211035761929E-304</v>
      </c>
      <c r="H276" s="43">
        <f t="shared" si="111"/>
        <v>1</v>
      </c>
      <c r="I276" s="76">
        <f t="shared" si="115"/>
        <v>0</v>
      </c>
      <c r="J276" s="57">
        <f t="shared" si="112"/>
        <v>0</v>
      </c>
      <c r="K276" s="58">
        <f t="shared" si="113"/>
        <v>0</v>
      </c>
      <c r="L276" s="58"/>
      <c r="M276" s="40">
        <f t="shared" si="103"/>
        <v>1.0385087352174276E+248</v>
      </c>
      <c r="N276" s="40">
        <f t="shared" si="104"/>
        <v>1.0385087352174112E-25</v>
      </c>
      <c r="O276" s="50">
        <f t="shared" si="105"/>
        <v>273</v>
      </c>
      <c r="P276" s="40">
        <f t="shared" si="106"/>
        <v>7.746352310472992E-26</v>
      </c>
      <c r="Q276" s="46">
        <f t="shared" si="107"/>
        <v>-275</v>
      </c>
      <c r="R276" s="40">
        <f t="shared" si="97"/>
        <v>1.3406422708315986</v>
      </c>
      <c r="S276" s="46">
        <f t="shared" si="98"/>
        <v>548</v>
      </c>
      <c r="T276" s="40"/>
      <c r="U276" s="35"/>
      <c r="V276" s="38" t="e">
        <f t="shared" si="108"/>
        <v>#NUM!</v>
      </c>
      <c r="W276" s="35">
        <f t="shared" si="99"/>
        <v>1.3406422708315986E+286</v>
      </c>
      <c r="Y276">
        <v>262</v>
      </c>
      <c r="Z276">
        <f t="shared" si="116"/>
        <v>27.300000000000118</v>
      </c>
      <c r="AA276">
        <f t="shared" si="114"/>
        <v>6.5216564934314796E-8</v>
      </c>
      <c r="AB276">
        <f t="shared" si="117"/>
        <v>9.089750959889138E-8</v>
      </c>
      <c r="AC276" s="116">
        <f>AC277</f>
        <v>90.5</v>
      </c>
      <c r="AD276" s="116">
        <v>0</v>
      </c>
      <c r="AE276" s="116">
        <v>0</v>
      </c>
    </row>
    <row r="277" spans="1:31">
      <c r="A277">
        <v>274</v>
      </c>
      <c r="B277" t="e">
        <f t="shared" si="100"/>
        <v>#NUM!</v>
      </c>
      <c r="D277" s="43">
        <f t="shared" si="101"/>
        <v>6.95098574414865E-306</v>
      </c>
      <c r="E277" s="43">
        <f t="shared" si="109"/>
        <v>6.9509857441485982E-306</v>
      </c>
      <c r="F277" s="43">
        <f t="shared" si="102"/>
        <v>1</v>
      </c>
      <c r="G277" s="43">
        <f t="shared" si="110"/>
        <v>6.9509857441486829E-306</v>
      </c>
      <c r="H277" s="43">
        <f t="shared" si="111"/>
        <v>1</v>
      </c>
      <c r="I277" s="76">
        <f t="shared" si="115"/>
        <v>0</v>
      </c>
      <c r="J277" s="57">
        <f t="shared" si="112"/>
        <v>0</v>
      </c>
      <c r="K277" s="58">
        <f t="shared" si="113"/>
        <v>0</v>
      </c>
      <c r="L277" s="58"/>
      <c r="M277" s="40">
        <f t="shared" si="103"/>
        <v>8.4119207552611648E+248</v>
      </c>
      <c r="N277" s="40">
        <f t="shared" si="104"/>
        <v>8.4119207552610317E-26</v>
      </c>
      <c r="O277" s="50">
        <f t="shared" si="105"/>
        <v>274</v>
      </c>
      <c r="P277" s="40">
        <f t="shared" si="106"/>
        <v>2.2899800625850816E-26</v>
      </c>
      <c r="Q277" s="46">
        <f t="shared" si="107"/>
        <v>-276</v>
      </c>
      <c r="R277" s="40">
        <f t="shared" si="97"/>
        <v>3.6733598220785804</v>
      </c>
      <c r="S277" s="46">
        <f t="shared" si="98"/>
        <v>550</v>
      </c>
      <c r="T277" s="40"/>
      <c r="U277" s="35"/>
      <c r="V277" s="38" t="e">
        <f t="shared" si="108"/>
        <v>#NUM!</v>
      </c>
      <c r="W277" s="35">
        <f t="shared" si="99"/>
        <v>3.6733598220785802E+288</v>
      </c>
      <c r="Y277">
        <v>262</v>
      </c>
      <c r="Z277">
        <f t="shared" si="116"/>
        <v>27.400000000000119</v>
      </c>
      <c r="AA277">
        <f t="shared" si="114"/>
        <v>5.7639684211941941E-8</v>
      </c>
      <c r="AB277">
        <f t="shared" si="117"/>
        <v>8.0228984941558401E-8</v>
      </c>
      <c r="AC277">
        <v>90.5</v>
      </c>
      <c r="AD277">
        <f>_xlfn.POISSON.DIST(AC277+0.5,$AH$1,FALSE)</f>
        <v>1.0552958547364169E-61</v>
      </c>
      <c r="AE277">
        <f>1-_xlfn.POISSON.DIST(AC277-0.5,$AH$1,TRUE)</f>
        <v>0</v>
      </c>
    </row>
    <row r="278" spans="1:31">
      <c r="A278">
        <v>275</v>
      </c>
      <c r="B278" t="e">
        <f t="shared" si="100"/>
        <v>#NUM!</v>
      </c>
      <c r="D278" s="43">
        <f t="shared" si="101"/>
        <v>2.0473812555492386E-307</v>
      </c>
      <c r="E278" s="43">
        <f t="shared" si="109"/>
        <v>2.0473812555492481E-307</v>
      </c>
      <c r="F278" s="43">
        <f t="shared" si="102"/>
        <v>1</v>
      </c>
      <c r="G278" s="43">
        <f t="shared" si="110"/>
        <v>0</v>
      </c>
      <c r="H278" s="43">
        <f t="shared" si="111"/>
        <v>1</v>
      </c>
      <c r="I278" s="76">
        <f t="shared" si="115"/>
        <v>0</v>
      </c>
      <c r="J278" s="57">
        <f t="shared" si="112"/>
        <v>0</v>
      </c>
      <c r="K278" s="58">
        <f t="shared" si="113"/>
        <v>0</v>
      </c>
      <c r="L278" s="58"/>
      <c r="M278" s="40">
        <f t="shared" si="103"/>
        <v>6.8136558117615418E+249</v>
      </c>
      <c r="N278" s="40">
        <f t="shared" si="104"/>
        <v>6.8136558117614339E-26</v>
      </c>
      <c r="O278" s="50">
        <f t="shared" si="105"/>
        <v>275</v>
      </c>
      <c r="P278" s="40">
        <f t="shared" si="106"/>
        <v>6.7450321843415122E-26</v>
      </c>
      <c r="Q278" s="46">
        <f t="shared" si="107"/>
        <v>-278</v>
      </c>
      <c r="R278" s="40">
        <f t="shared" si="97"/>
        <v>1.0101739510716095</v>
      </c>
      <c r="S278" s="46">
        <f t="shared" si="98"/>
        <v>553</v>
      </c>
      <c r="T278" s="40"/>
      <c r="U278" s="35"/>
      <c r="V278" s="38" t="e">
        <f t="shared" si="108"/>
        <v>#NUM!</v>
      </c>
      <c r="W278" s="35">
        <f t="shared" si="99"/>
        <v>1.0101739510716095E+291</v>
      </c>
      <c r="Y278">
        <v>262</v>
      </c>
      <c r="Z278">
        <f t="shared" si="116"/>
        <v>27.500000000000121</v>
      </c>
      <c r="AA278">
        <f t="shared" si="114"/>
        <v>5.092483385441174E-8</v>
      </c>
      <c r="AB278">
        <f t="shared" si="117"/>
        <v>7.0788000195793557E-8</v>
      </c>
      <c r="AC278" s="115">
        <f>AC277+1</f>
        <v>91.5</v>
      </c>
      <c r="AD278" s="115">
        <f>AD277</f>
        <v>1.0552958547364169E-61</v>
      </c>
      <c r="AE278" s="115">
        <f>AE277</f>
        <v>0</v>
      </c>
    </row>
    <row r="279" spans="1:31">
      <c r="A279">
        <v>276</v>
      </c>
      <c r="B279" t="e">
        <f t="shared" si="100"/>
        <v>#NUM!</v>
      </c>
      <c r="D279" s="43">
        <f t="shared" si="101"/>
        <v>0</v>
      </c>
      <c r="E279" s="43">
        <f t="shared" si="109"/>
        <v>0</v>
      </c>
      <c r="F279" s="43">
        <f t="shared" si="102"/>
        <v>1</v>
      </c>
      <c r="G279" s="43">
        <f t="shared" si="110"/>
        <v>0</v>
      </c>
      <c r="H279" s="43">
        <f t="shared" si="111"/>
        <v>1</v>
      </c>
      <c r="I279" s="76">
        <f t="shared" si="115"/>
        <v>0</v>
      </c>
      <c r="J279" s="57">
        <f t="shared" si="112"/>
        <v>0</v>
      </c>
      <c r="K279" s="58">
        <f t="shared" si="113"/>
        <v>0</v>
      </c>
      <c r="L279" s="58"/>
      <c r="M279" s="40">
        <f t="shared" si="103"/>
        <v>5.5190612075268494E+250</v>
      </c>
      <c r="N279" s="40">
        <f t="shared" si="104"/>
        <v>5.5190612075267624E-26</v>
      </c>
      <c r="O279" s="50">
        <f t="shared" si="105"/>
        <v>276</v>
      </c>
      <c r="P279" s="40">
        <f t="shared" si="106"/>
        <v>1.9795203149697917E-26</v>
      </c>
      <c r="Q279" s="46">
        <f t="shared" si="107"/>
        <v>-279</v>
      </c>
      <c r="R279" s="40">
        <f t="shared" si="97"/>
        <v>2.7880801049576425</v>
      </c>
      <c r="S279" s="46">
        <f t="shared" si="98"/>
        <v>555</v>
      </c>
      <c r="T279" s="40"/>
      <c r="U279" s="35"/>
      <c r="V279" s="38" t="e">
        <f t="shared" si="108"/>
        <v>#NUM!</v>
      </c>
      <c r="W279" s="35">
        <f t="shared" si="99"/>
        <v>2.7880801049576422E+293</v>
      </c>
      <c r="Y279">
        <v>262</v>
      </c>
      <c r="Z279">
        <f t="shared" si="116"/>
        <v>27.600000000000122</v>
      </c>
      <c r="AA279">
        <f t="shared" si="114"/>
        <v>4.4976179309834672E-8</v>
      </c>
      <c r="AB279">
        <f t="shared" si="117"/>
        <v>6.2436352318845896E-8</v>
      </c>
      <c r="AC279" s="116">
        <f>AC280</f>
        <v>91.5</v>
      </c>
      <c r="AD279" s="116">
        <v>0</v>
      </c>
      <c r="AE279" s="116">
        <v>0</v>
      </c>
    </row>
    <row r="280" spans="1:31">
      <c r="A280">
        <v>277</v>
      </c>
      <c r="B280" t="e">
        <f t="shared" si="100"/>
        <v>#NUM!</v>
      </c>
      <c r="D280" s="43">
        <f t="shared" si="101"/>
        <v>0</v>
      </c>
      <c r="E280" s="43">
        <f t="shared" si="109"/>
        <v>0</v>
      </c>
      <c r="F280" s="43">
        <f t="shared" si="102"/>
        <v>1</v>
      </c>
      <c r="G280" s="43">
        <f t="shared" si="110"/>
        <v>0</v>
      </c>
      <c r="H280" s="43">
        <f t="shared" si="111"/>
        <v>1</v>
      </c>
      <c r="I280" s="76">
        <f t="shared" si="115"/>
        <v>0</v>
      </c>
      <c r="J280" s="57">
        <f t="shared" si="112"/>
        <v>0</v>
      </c>
      <c r="K280" s="58">
        <f t="shared" si="113"/>
        <v>0</v>
      </c>
      <c r="L280" s="58"/>
      <c r="M280" s="40">
        <f t="shared" si="103"/>
        <v>4.4704395780967473E+251</v>
      </c>
      <c r="N280" s="40">
        <f t="shared" si="104"/>
        <v>4.4704395780966768E-26</v>
      </c>
      <c r="O280" s="50">
        <f t="shared" si="105"/>
        <v>277</v>
      </c>
      <c r="P280" s="40">
        <f t="shared" si="106"/>
        <v>5.7884890076733981E-27</v>
      </c>
      <c r="Q280" s="46">
        <f t="shared" si="107"/>
        <v>-280</v>
      </c>
      <c r="R280" s="40">
        <f t="shared" si="97"/>
        <v>7.7229818907326688</v>
      </c>
      <c r="S280" s="46">
        <f t="shared" si="98"/>
        <v>557</v>
      </c>
      <c r="T280" s="40"/>
      <c r="U280" s="35"/>
      <c r="V280" s="38" t="e">
        <f t="shared" si="108"/>
        <v>#NUM!</v>
      </c>
      <c r="W280" s="35">
        <f t="shared" si="99"/>
        <v>7.7229818907326685E+295</v>
      </c>
      <c r="Y280">
        <v>262</v>
      </c>
      <c r="Z280">
        <f t="shared" si="116"/>
        <v>27.700000000000124</v>
      </c>
      <c r="AA280">
        <f t="shared" si="114"/>
        <v>3.9708269559262163E-8</v>
      </c>
      <c r="AB280">
        <f t="shared" si="117"/>
        <v>5.5051027890267917E-8</v>
      </c>
      <c r="AC280">
        <v>91.5</v>
      </c>
      <c r="AD280">
        <f>_xlfn.POISSON.DIST(AC280+0.5,$AH$1,FALSE)</f>
        <v>9.2911917645270921E-63</v>
      </c>
      <c r="AE280">
        <f>1-_xlfn.POISSON.DIST(AC280-0.5,$AH$1,TRUE)</f>
        <v>0</v>
      </c>
    </row>
    <row r="281" spans="1:31">
      <c r="A281">
        <v>278</v>
      </c>
      <c r="B281" t="e">
        <f t="shared" si="100"/>
        <v>#NUM!</v>
      </c>
      <c r="D281" s="43">
        <f t="shared" si="101"/>
        <v>0</v>
      </c>
      <c r="E281" s="43">
        <f t="shared" si="109"/>
        <v>0</v>
      </c>
      <c r="F281" s="43">
        <f t="shared" si="102"/>
        <v>1</v>
      </c>
      <c r="G281" s="43">
        <f t="shared" si="110"/>
        <v>0</v>
      </c>
      <c r="H281" s="43">
        <f t="shared" si="111"/>
        <v>1</v>
      </c>
      <c r="I281" s="76">
        <f t="shared" si="115"/>
        <v>0</v>
      </c>
      <c r="J281" s="57">
        <f t="shared" si="112"/>
        <v>0</v>
      </c>
      <c r="K281" s="58">
        <f t="shared" si="113"/>
        <v>0</v>
      </c>
      <c r="L281" s="58"/>
      <c r="M281" s="40">
        <f t="shared" si="103"/>
        <v>3.6210560582583653E+252</v>
      </c>
      <c r="N281" s="40">
        <f t="shared" si="104"/>
        <v>3.6210560582583084E-26</v>
      </c>
      <c r="O281" s="50">
        <f t="shared" si="105"/>
        <v>278</v>
      </c>
      <c r="P281" s="40">
        <f t="shared" si="106"/>
        <v>1.6865741353292996E-26</v>
      </c>
      <c r="Q281" s="46">
        <f t="shared" si="107"/>
        <v>-282</v>
      </c>
      <c r="R281" s="40">
        <f t="shared" si="97"/>
        <v>2.1469889656236818</v>
      </c>
      <c r="S281" s="46">
        <f t="shared" si="98"/>
        <v>560</v>
      </c>
      <c r="T281" s="40"/>
      <c r="U281" s="35"/>
      <c r="V281" s="38" t="e">
        <f t="shared" si="108"/>
        <v>#NUM!</v>
      </c>
      <c r="W281" s="35">
        <f t="shared" si="99"/>
        <v>2.1469889656236817E+298</v>
      </c>
      <c r="Y281">
        <v>262</v>
      </c>
      <c r="Z281">
        <f t="shared" si="116"/>
        <v>27.800000000000125</v>
      </c>
      <c r="AA281">
        <f t="shared" si="114"/>
        <v>3.5044944280538122E-8</v>
      </c>
      <c r="AB281">
        <f t="shared" si="117"/>
        <v>4.8522577999664669E-8</v>
      </c>
      <c r="AC281" s="115">
        <f>AC280+1</f>
        <v>92.5</v>
      </c>
      <c r="AD281" s="115">
        <f>AD280</f>
        <v>9.2911917645270921E-63</v>
      </c>
      <c r="AE281" s="115">
        <f>AE280</f>
        <v>0</v>
      </c>
    </row>
    <row r="282" spans="1:31">
      <c r="A282">
        <v>279</v>
      </c>
      <c r="B282" t="e">
        <f t="shared" si="100"/>
        <v>#NUM!</v>
      </c>
      <c r="D282" s="43">
        <f t="shared" si="101"/>
        <v>0</v>
      </c>
      <c r="E282" s="43">
        <f t="shared" si="109"/>
        <v>0</v>
      </c>
      <c r="F282" s="43">
        <f t="shared" si="102"/>
        <v>1</v>
      </c>
      <c r="G282" s="43">
        <f t="shared" si="110"/>
        <v>0</v>
      </c>
      <c r="H282" s="43">
        <f t="shared" si="111"/>
        <v>1</v>
      </c>
      <c r="I282" s="76">
        <f t="shared" si="115"/>
        <v>0</v>
      </c>
      <c r="J282" s="57">
        <f t="shared" si="112"/>
        <v>0</v>
      </c>
      <c r="K282" s="58">
        <f t="shared" si="113"/>
        <v>0</v>
      </c>
      <c r="L282" s="58"/>
      <c r="M282" s="40">
        <f t="shared" si="103"/>
        <v>2.9330554071892758E+253</v>
      </c>
      <c r="N282" s="40">
        <f t="shared" si="104"/>
        <v>2.9330554071892291E-26</v>
      </c>
      <c r="O282" s="50">
        <f t="shared" si="105"/>
        <v>279</v>
      </c>
      <c r="P282" s="40">
        <f t="shared" si="106"/>
        <v>4.896505554181838E-27</v>
      </c>
      <c r="Q282" s="46">
        <f t="shared" si="107"/>
        <v>-283</v>
      </c>
      <c r="R282" s="40">
        <f t="shared" si="97"/>
        <v>5.99009921409007</v>
      </c>
      <c r="S282" s="46">
        <f t="shared" si="98"/>
        <v>562</v>
      </c>
      <c r="T282" s="40"/>
      <c r="U282" s="35"/>
      <c r="V282" s="38" t="e">
        <f t="shared" si="108"/>
        <v>#NUM!</v>
      </c>
      <c r="W282" s="35">
        <v>5.99009921409007</v>
      </c>
      <c r="Y282">
        <v>562</v>
      </c>
      <c r="Z282">
        <f t="shared" si="116"/>
        <v>27.900000000000126</v>
      </c>
      <c r="AA282">
        <f t="shared" si="114"/>
        <v>3.091835226099816E-8</v>
      </c>
      <c r="AB282">
        <f t="shared" si="117"/>
        <v>4.2753661772286295E-8</v>
      </c>
      <c r="AC282" s="116">
        <f>AC283</f>
        <v>92.5</v>
      </c>
      <c r="AD282" s="116">
        <v>0</v>
      </c>
      <c r="AE282" s="116">
        <v>0</v>
      </c>
    </row>
    <row r="283" spans="1:31">
      <c r="A283">
        <v>280</v>
      </c>
      <c r="B283" t="e">
        <f t="shared" si="100"/>
        <v>#NUM!</v>
      </c>
      <c r="D283" s="43">
        <f t="shared" si="101"/>
        <v>0</v>
      </c>
      <c r="E283" s="43">
        <f t="shared" si="109"/>
        <v>0</v>
      </c>
      <c r="F283" s="43">
        <f t="shared" si="102"/>
        <v>1</v>
      </c>
      <c r="G283" s="43">
        <f t="shared" si="110"/>
        <v>0</v>
      </c>
      <c r="H283" s="43">
        <f t="shared" si="111"/>
        <v>1</v>
      </c>
      <c r="I283" s="76">
        <f t="shared" si="115"/>
        <v>0</v>
      </c>
      <c r="J283" s="57">
        <f t="shared" si="112"/>
        <v>0</v>
      </c>
      <c r="K283" s="58">
        <f t="shared" si="113"/>
        <v>0</v>
      </c>
      <c r="L283" s="58"/>
      <c r="M283" s="40">
        <f t="shared" si="103"/>
        <v>2.3757748798233138E+254</v>
      </c>
      <c r="N283" s="40">
        <f t="shared" si="104"/>
        <v>2.3757748798232754E-26</v>
      </c>
      <c r="O283" s="50">
        <f t="shared" si="105"/>
        <v>280</v>
      </c>
      <c r="P283" s="40">
        <f t="shared" si="106"/>
        <v>1.4164891067454603E-26</v>
      </c>
      <c r="Q283" s="46">
        <f t="shared" si="107"/>
        <v>-285</v>
      </c>
      <c r="R283" s="40">
        <f t="shared" si="97"/>
        <v>1.6772277799452195</v>
      </c>
      <c r="S283" s="46">
        <f t="shared" si="98"/>
        <v>565</v>
      </c>
      <c r="T283" s="40"/>
      <c r="U283" s="35"/>
      <c r="V283" s="38" t="e">
        <f t="shared" si="108"/>
        <v>#NUM!</v>
      </c>
      <c r="W283" s="35">
        <f t="shared" ref="W283:W314" si="118">W282*A283</f>
        <v>1677.2277799452195</v>
      </c>
      <c r="Y283">
        <v>562</v>
      </c>
      <c r="Z283">
        <f t="shared" si="116"/>
        <v>28.000000000000128</v>
      </c>
      <c r="AA283">
        <f t="shared" si="114"/>
        <v>2.7268070167721731E-8</v>
      </c>
      <c r="AB283">
        <f t="shared" si="117"/>
        <v>3.7657741639411301E-8</v>
      </c>
      <c r="AC283">
        <v>92.5</v>
      </c>
      <c r="AD283">
        <f>_xlfn.POISSON.DIST(AC283+0.5,$AH$1,FALSE)</f>
        <v>8.0923283110396247E-64</v>
      </c>
      <c r="AE283">
        <f>1-_xlfn.POISSON.DIST(AC283-0.5,$AH$1,TRUE)</f>
        <v>0</v>
      </c>
    </row>
    <row r="284" spans="1:31">
      <c r="A284">
        <v>281</v>
      </c>
      <c r="B284" t="e">
        <f t="shared" si="100"/>
        <v>#NUM!</v>
      </c>
      <c r="D284" s="43">
        <f t="shared" si="101"/>
        <v>0</v>
      </c>
      <c r="E284" s="43">
        <f t="shared" si="109"/>
        <v>0</v>
      </c>
      <c r="F284" s="43">
        <f t="shared" si="102"/>
        <v>1</v>
      </c>
      <c r="G284" s="43">
        <f t="shared" si="110"/>
        <v>0</v>
      </c>
      <c r="H284" s="43">
        <f t="shared" si="111"/>
        <v>1</v>
      </c>
      <c r="I284" s="76">
        <f t="shared" si="115"/>
        <v>0</v>
      </c>
      <c r="J284" s="57">
        <f t="shared" si="112"/>
        <v>0</v>
      </c>
      <c r="K284" s="58">
        <f t="shared" si="113"/>
        <v>0</v>
      </c>
      <c r="L284" s="58"/>
      <c r="M284" s="40">
        <f t="shared" si="103"/>
        <v>1.9243776526568838E+255</v>
      </c>
      <c r="N284" s="40">
        <f t="shared" si="104"/>
        <v>1.9243776526568529E-26</v>
      </c>
      <c r="O284" s="50">
        <f t="shared" si="105"/>
        <v>281</v>
      </c>
      <c r="P284" s="40">
        <f t="shared" si="106"/>
        <v>4.0831180657075545E-27</v>
      </c>
      <c r="Q284" s="46">
        <f t="shared" si="107"/>
        <v>-286</v>
      </c>
      <c r="R284" s="40">
        <f t="shared" si="97"/>
        <v>4.7130100616460666</v>
      </c>
      <c r="S284" s="46">
        <f t="shared" si="98"/>
        <v>567</v>
      </c>
      <c r="T284" s="40"/>
      <c r="U284" s="35"/>
      <c r="V284" s="38" t="e">
        <f t="shared" si="108"/>
        <v>#NUM!</v>
      </c>
      <c r="W284" s="35">
        <f t="shared" si="118"/>
        <v>471301.00616460666</v>
      </c>
      <c r="Y284">
        <v>562</v>
      </c>
      <c r="Z284">
        <f t="shared" si="116"/>
        <v>28.100000000000129</v>
      </c>
      <c r="AA284">
        <f t="shared" si="114"/>
        <v>2.4040311801261767E-8</v>
      </c>
      <c r="AB284">
        <f t="shared" si="117"/>
        <v>3.3157915083599301E-8</v>
      </c>
      <c r="AC284" s="115">
        <f>AC283+1</f>
        <v>93.5</v>
      </c>
      <c r="AD284" s="115">
        <f>AD283</f>
        <v>8.0923283110396247E-64</v>
      </c>
      <c r="AE284" s="115">
        <f>AE283</f>
        <v>0</v>
      </c>
    </row>
    <row r="285" spans="1:31">
      <c r="A285">
        <v>282</v>
      </c>
      <c r="B285" t="e">
        <f t="shared" si="100"/>
        <v>#NUM!</v>
      </c>
      <c r="D285" s="43">
        <f t="shared" si="101"/>
        <v>0</v>
      </c>
      <c r="E285" s="43">
        <f t="shared" si="109"/>
        <v>0</v>
      </c>
      <c r="F285" s="43">
        <f t="shared" si="102"/>
        <v>1</v>
      </c>
      <c r="G285" s="43">
        <f t="shared" si="110"/>
        <v>0</v>
      </c>
      <c r="H285" s="43">
        <f t="shared" si="111"/>
        <v>1</v>
      </c>
      <c r="I285" s="76">
        <f t="shared" si="115"/>
        <v>0</v>
      </c>
      <c r="J285" s="57">
        <f t="shared" si="112"/>
        <v>0</v>
      </c>
      <c r="K285" s="58">
        <f t="shared" si="113"/>
        <v>0</v>
      </c>
      <c r="L285" s="58"/>
      <c r="M285" s="40">
        <f t="shared" si="103"/>
        <v>1.5587458986520764E+256</v>
      </c>
      <c r="N285" s="40">
        <f t="shared" si="104"/>
        <v>1.5587458986520508E-26</v>
      </c>
      <c r="O285" s="50">
        <f t="shared" si="105"/>
        <v>282</v>
      </c>
      <c r="P285" s="40">
        <f t="shared" si="106"/>
        <v>1.1728105082351485E-26</v>
      </c>
      <c r="Q285" s="46">
        <f t="shared" si="107"/>
        <v>-288</v>
      </c>
      <c r="R285" s="40">
        <f t="shared" ref="R285:R348" si="119">W285/10^(S285-Y285)</f>
        <v>1.3290688373841908</v>
      </c>
      <c r="S285" s="46">
        <f t="shared" ref="S285:S348" si="120">ROUNDDOWN(LOG(W285),0)+Y285</f>
        <v>570</v>
      </c>
      <c r="T285" s="40"/>
      <c r="U285" s="35"/>
      <c r="V285" s="38" t="e">
        <f t="shared" si="108"/>
        <v>#NUM!</v>
      </c>
      <c r="W285" s="35">
        <f t="shared" si="118"/>
        <v>132906883.73841909</v>
      </c>
      <c r="Y285">
        <v>562</v>
      </c>
      <c r="Z285">
        <f t="shared" si="116"/>
        <v>28.200000000000131</v>
      </c>
      <c r="AA285">
        <f t="shared" si="114"/>
        <v>2.1187218886443438E-8</v>
      </c>
      <c r="AB285">
        <f t="shared" si="117"/>
        <v>2.9185869063786106E-8</v>
      </c>
      <c r="AC285" s="116">
        <f>AC286</f>
        <v>93.5</v>
      </c>
      <c r="AD285" s="116">
        <v>0</v>
      </c>
      <c r="AE285" s="116">
        <v>0</v>
      </c>
    </row>
    <row r="286" spans="1:31">
      <c r="A286">
        <v>283</v>
      </c>
      <c r="B286" t="e">
        <f t="shared" si="100"/>
        <v>#NUM!</v>
      </c>
      <c r="D286" s="43">
        <f t="shared" si="101"/>
        <v>0</v>
      </c>
      <c r="E286" s="43">
        <f t="shared" si="109"/>
        <v>0</v>
      </c>
      <c r="F286" s="43">
        <f t="shared" si="102"/>
        <v>1</v>
      </c>
      <c r="G286" s="43">
        <f t="shared" si="110"/>
        <v>0</v>
      </c>
      <c r="H286" s="43">
        <f t="shared" si="111"/>
        <v>1</v>
      </c>
      <c r="I286" s="76">
        <f t="shared" si="115"/>
        <v>0</v>
      </c>
      <c r="J286" s="57">
        <f t="shared" si="112"/>
        <v>0</v>
      </c>
      <c r="K286" s="58">
        <f t="shared" si="113"/>
        <v>0</v>
      </c>
      <c r="L286" s="58"/>
      <c r="M286" s="40">
        <f t="shared" si="103"/>
        <v>1.2625841779081813E+257</v>
      </c>
      <c r="N286" s="40">
        <f t="shared" si="104"/>
        <v>1.2625841779081611E-26</v>
      </c>
      <c r="O286" s="50">
        <f t="shared" si="105"/>
        <v>283</v>
      </c>
      <c r="P286" s="40">
        <f t="shared" si="106"/>
        <v>3.3568074617331105E-27</v>
      </c>
      <c r="Q286" s="46">
        <f t="shared" si="107"/>
        <v>-289</v>
      </c>
      <c r="R286" s="40">
        <f t="shared" si="119"/>
        <v>3.7612648097972601</v>
      </c>
      <c r="S286" s="46">
        <f t="shared" si="120"/>
        <v>572</v>
      </c>
      <c r="T286" s="40"/>
      <c r="U286" s="35"/>
      <c r="V286" s="38" t="e">
        <f t="shared" si="108"/>
        <v>#NUM!</v>
      </c>
      <c r="W286" s="35">
        <f t="shared" si="118"/>
        <v>37612648097.972603</v>
      </c>
      <c r="Y286">
        <v>562</v>
      </c>
      <c r="Z286">
        <f t="shared" si="116"/>
        <v>28.300000000000132</v>
      </c>
      <c r="AA286">
        <f t="shared" si="114"/>
        <v>1.866622529922033E-8</v>
      </c>
      <c r="AB286">
        <f t="shared" si="117"/>
        <v>2.56809446645766E-8</v>
      </c>
      <c r="AC286">
        <v>93.5</v>
      </c>
      <c r="AD286">
        <f>_xlfn.POISSON.DIST(AC286+0.5,$AH$1,FALSE)</f>
        <v>6.9731765233430781E-65</v>
      </c>
      <c r="AE286">
        <f>1-_xlfn.POISSON.DIST(AC286-0.5,$AH$1,TRUE)</f>
        <v>0</v>
      </c>
    </row>
    <row r="287" spans="1:31">
      <c r="A287">
        <v>284</v>
      </c>
      <c r="B287" t="e">
        <f t="shared" si="100"/>
        <v>#NUM!</v>
      </c>
      <c r="D287" s="43">
        <f t="shared" si="101"/>
        <v>0</v>
      </c>
      <c r="E287" s="43">
        <f t="shared" si="109"/>
        <v>0</v>
      </c>
      <c r="F287" s="43">
        <f t="shared" si="102"/>
        <v>1</v>
      </c>
      <c r="G287" s="43">
        <f t="shared" si="110"/>
        <v>0</v>
      </c>
      <c r="H287" s="43">
        <f t="shared" si="111"/>
        <v>1</v>
      </c>
      <c r="I287" s="76">
        <f t="shared" si="115"/>
        <v>0</v>
      </c>
      <c r="J287" s="57">
        <f t="shared" si="112"/>
        <v>0</v>
      </c>
      <c r="K287" s="58">
        <f t="shared" si="113"/>
        <v>0</v>
      </c>
      <c r="L287" s="58"/>
      <c r="M287" s="40">
        <f t="shared" si="103"/>
        <v>1.0226931841056271E+258</v>
      </c>
      <c r="N287" s="40">
        <f t="shared" si="104"/>
        <v>1.0226931841056105E-26</v>
      </c>
      <c r="O287" s="50">
        <f t="shared" si="105"/>
        <v>284</v>
      </c>
      <c r="P287" s="40">
        <f t="shared" si="106"/>
        <v>9.573993112689504E-27</v>
      </c>
      <c r="Q287" s="46">
        <f t="shared" si="107"/>
        <v>-291</v>
      </c>
      <c r="R287" s="40">
        <f t="shared" si="119"/>
        <v>1.0681992059824219</v>
      </c>
      <c r="S287" s="46">
        <f t="shared" si="120"/>
        <v>575</v>
      </c>
      <c r="T287" s="40"/>
      <c r="U287" s="35"/>
      <c r="V287" s="38" t="e">
        <f t="shared" si="108"/>
        <v>#NUM!</v>
      </c>
      <c r="W287" s="35">
        <f t="shared" si="118"/>
        <v>10681992059824.219</v>
      </c>
      <c r="Y287">
        <v>562</v>
      </c>
      <c r="Z287">
        <f t="shared" si="116"/>
        <v>28.400000000000134</v>
      </c>
      <c r="AA287">
        <f t="shared" si="114"/>
        <v>1.6439487398476051E-8</v>
      </c>
      <c r="AB287">
        <f t="shared" si="117"/>
        <v>2.2589300729616143E-8</v>
      </c>
      <c r="AC287" s="115">
        <f>AC286+1</f>
        <v>94.5</v>
      </c>
      <c r="AD287" s="115">
        <f>AD286</f>
        <v>6.9731765233430781E-65</v>
      </c>
      <c r="AE287" s="115">
        <f>AE286</f>
        <v>0</v>
      </c>
    </row>
    <row r="288" spans="1:31">
      <c r="A288">
        <v>285</v>
      </c>
      <c r="B288" t="e">
        <f t="shared" si="100"/>
        <v>#NUM!</v>
      </c>
      <c r="D288" s="43">
        <f t="shared" si="101"/>
        <v>0</v>
      </c>
      <c r="E288" s="43">
        <f t="shared" si="109"/>
        <v>0</v>
      </c>
      <c r="F288" s="43">
        <f t="shared" si="102"/>
        <v>1</v>
      </c>
      <c r="G288" s="43">
        <f t="shared" si="110"/>
        <v>0</v>
      </c>
      <c r="H288" s="43">
        <f t="shared" si="111"/>
        <v>1</v>
      </c>
      <c r="I288" s="76">
        <f t="shared" si="115"/>
        <v>0</v>
      </c>
      <c r="J288" s="57">
        <f t="shared" si="112"/>
        <v>0</v>
      </c>
      <c r="K288" s="58">
        <f t="shared" si="113"/>
        <v>0</v>
      </c>
      <c r="L288" s="58"/>
      <c r="M288" s="40">
        <f t="shared" si="103"/>
        <v>8.2838147912555782E+258</v>
      </c>
      <c r="N288" s="40">
        <f t="shared" si="104"/>
        <v>8.2838147912554448E-27</v>
      </c>
      <c r="O288" s="50">
        <f t="shared" si="105"/>
        <v>285</v>
      </c>
      <c r="P288" s="40">
        <f t="shared" si="106"/>
        <v>2.7210296215012274E-27</v>
      </c>
      <c r="Q288" s="46">
        <f t="shared" si="107"/>
        <v>-292</v>
      </c>
      <c r="R288" s="40">
        <f t="shared" si="119"/>
        <v>3.0443677370499027</v>
      </c>
      <c r="S288" s="46">
        <f t="shared" si="120"/>
        <v>577</v>
      </c>
      <c r="T288" s="40"/>
      <c r="U288" s="35"/>
      <c r="V288" s="38" t="e">
        <f t="shared" si="108"/>
        <v>#NUM!</v>
      </c>
      <c r="W288" s="35">
        <f t="shared" si="118"/>
        <v>3044367737049902.5</v>
      </c>
      <c r="Y288">
        <v>562</v>
      </c>
      <c r="Z288">
        <f t="shared" si="116"/>
        <v>28.500000000000135</v>
      </c>
      <c r="AA288">
        <f t="shared" si="114"/>
        <v>1.4473373832306172E-8</v>
      </c>
      <c r="AB288">
        <f t="shared" si="117"/>
        <v>1.9863166341381446E-8</v>
      </c>
      <c r="AC288" s="116">
        <f>AC289</f>
        <v>94.5</v>
      </c>
      <c r="AD288" s="116">
        <v>0</v>
      </c>
      <c r="AE288" s="116">
        <v>0</v>
      </c>
    </row>
    <row r="289" spans="1:31">
      <c r="A289">
        <v>286</v>
      </c>
      <c r="B289" t="e">
        <f t="shared" si="100"/>
        <v>#NUM!</v>
      </c>
      <c r="D289" s="43">
        <f t="shared" si="101"/>
        <v>0</v>
      </c>
      <c r="E289" s="43">
        <f t="shared" si="109"/>
        <v>0</v>
      </c>
      <c r="F289" s="43">
        <f t="shared" si="102"/>
        <v>1</v>
      </c>
      <c r="G289" s="43">
        <f t="shared" si="110"/>
        <v>0</v>
      </c>
      <c r="H289" s="43">
        <f t="shared" si="111"/>
        <v>1</v>
      </c>
      <c r="I289" s="76">
        <f t="shared" si="115"/>
        <v>0</v>
      </c>
      <c r="J289" s="57">
        <f t="shared" si="112"/>
        <v>0</v>
      </c>
      <c r="K289" s="58">
        <f t="shared" si="113"/>
        <v>0</v>
      </c>
      <c r="L289" s="58"/>
      <c r="M289" s="40">
        <f t="shared" si="103"/>
        <v>6.7098899809170196E+259</v>
      </c>
      <c r="N289" s="40">
        <f t="shared" si="104"/>
        <v>6.7098899809169081E-27</v>
      </c>
      <c r="O289" s="50">
        <f t="shared" si="105"/>
        <v>286</v>
      </c>
      <c r="P289" s="40">
        <f t="shared" si="106"/>
        <v>7.7064125643915856E-28</v>
      </c>
      <c r="Q289" s="46">
        <f t="shared" si="107"/>
        <v>-293</v>
      </c>
      <c r="R289" s="40">
        <f t="shared" si="119"/>
        <v>8.7068917279627218</v>
      </c>
      <c r="S289" s="46">
        <f t="shared" si="120"/>
        <v>579</v>
      </c>
      <c r="T289" s="40"/>
      <c r="U289" s="35"/>
      <c r="V289" s="38" t="e">
        <f t="shared" si="108"/>
        <v>#NUM!</v>
      </c>
      <c r="W289" s="35">
        <f t="shared" si="118"/>
        <v>8.7068917279627213E+17</v>
      </c>
      <c r="Y289">
        <v>562</v>
      </c>
      <c r="Z289">
        <f t="shared" si="116"/>
        <v>28.600000000000136</v>
      </c>
      <c r="AA289">
        <f t="shared" si="114"/>
        <v>1.2738008825512344E-8</v>
      </c>
      <c r="AB289">
        <f t="shared" si="117"/>
        <v>1.7460173009011174E-8</v>
      </c>
      <c r="AC289">
        <v>94.5</v>
      </c>
      <c r="AD289">
        <f>_xlfn.POISSON.DIST(AC289+0.5,$AH$1,FALSE)</f>
        <v>5.9455505093763831E-66</v>
      </c>
      <c r="AE289">
        <f>1-_xlfn.POISSON.DIST(AC289-0.5,$AH$1,TRUE)</f>
        <v>0</v>
      </c>
    </row>
    <row r="290" spans="1:31">
      <c r="A290">
        <v>287</v>
      </c>
      <c r="B290" t="e">
        <f t="shared" si="100"/>
        <v>#NUM!</v>
      </c>
      <c r="D290" s="43">
        <f t="shared" si="101"/>
        <v>0</v>
      </c>
      <c r="E290" s="43">
        <f t="shared" si="109"/>
        <v>0</v>
      </c>
      <c r="F290" s="43">
        <f t="shared" si="102"/>
        <v>1</v>
      </c>
      <c r="G290" s="43">
        <f t="shared" si="110"/>
        <v>0</v>
      </c>
      <c r="H290" s="43">
        <f t="shared" si="111"/>
        <v>1</v>
      </c>
      <c r="I290" s="76">
        <f t="shared" si="115"/>
        <v>0</v>
      </c>
      <c r="J290" s="57">
        <f t="shared" si="112"/>
        <v>0</v>
      </c>
      <c r="K290" s="58">
        <f t="shared" si="113"/>
        <v>0</v>
      </c>
      <c r="L290" s="58"/>
      <c r="M290" s="40">
        <f t="shared" si="103"/>
        <v>5.4350108845427841E+260</v>
      </c>
      <c r="N290" s="40">
        <f t="shared" si="104"/>
        <v>5.4350108845426952E-27</v>
      </c>
      <c r="O290" s="50">
        <f t="shared" si="105"/>
        <v>287</v>
      </c>
      <c r="P290" s="40">
        <f t="shared" si="106"/>
        <v>2.1749805495321199E-27</v>
      </c>
      <c r="Q290" s="46">
        <f t="shared" si="107"/>
        <v>-295</v>
      </c>
      <c r="R290" s="40">
        <f t="shared" si="119"/>
        <v>2.4988779259253011</v>
      </c>
      <c r="S290" s="46">
        <f t="shared" si="120"/>
        <v>582</v>
      </c>
      <c r="T290" s="40"/>
      <c r="U290" s="35"/>
      <c r="V290" s="38" t="e">
        <f t="shared" si="108"/>
        <v>#NUM!</v>
      </c>
      <c r="W290" s="35">
        <f t="shared" si="118"/>
        <v>2.4988779259253011E+20</v>
      </c>
      <c r="Y290">
        <v>562</v>
      </c>
      <c r="Z290">
        <f t="shared" si="116"/>
        <v>28.700000000000138</v>
      </c>
      <c r="AA290">
        <f t="shared" si="114"/>
        <v>1.120686353414699E-8</v>
      </c>
      <c r="AB290">
        <f t="shared" si="117"/>
        <v>1.5342758331005427E-8</v>
      </c>
      <c r="AC290" s="115">
        <f>AC289+1</f>
        <v>95.5</v>
      </c>
      <c r="AD290" s="115">
        <f>AD289</f>
        <v>5.9455505093763831E-66</v>
      </c>
      <c r="AE290" s="115">
        <f>AE289</f>
        <v>0</v>
      </c>
    </row>
    <row r="291" spans="1:31">
      <c r="A291">
        <v>288</v>
      </c>
      <c r="B291" t="e">
        <f t="shared" si="100"/>
        <v>#NUM!</v>
      </c>
      <c r="D291" s="43">
        <f t="shared" si="101"/>
        <v>0</v>
      </c>
      <c r="E291" s="43">
        <f t="shared" si="109"/>
        <v>0</v>
      </c>
      <c r="F291" s="43">
        <f t="shared" si="102"/>
        <v>1</v>
      </c>
      <c r="G291" s="43">
        <f t="shared" si="110"/>
        <v>0</v>
      </c>
      <c r="H291" s="43">
        <f t="shared" si="111"/>
        <v>1</v>
      </c>
      <c r="I291" s="76">
        <f t="shared" si="115"/>
        <v>0</v>
      </c>
      <c r="J291" s="57">
        <f t="shared" si="112"/>
        <v>0</v>
      </c>
      <c r="K291" s="58">
        <f t="shared" si="113"/>
        <v>0</v>
      </c>
      <c r="L291" s="58"/>
      <c r="M291" s="40">
        <f t="shared" si="103"/>
        <v>4.4023588164796559E+261</v>
      </c>
      <c r="N291" s="40">
        <f t="shared" si="104"/>
        <v>4.4023588164795837E-27</v>
      </c>
      <c r="O291" s="50">
        <f t="shared" si="105"/>
        <v>288</v>
      </c>
      <c r="P291" s="40">
        <f t="shared" si="106"/>
        <v>6.1171327955590871E-28</v>
      </c>
      <c r="Q291" s="46">
        <f t="shared" si="107"/>
        <v>-296</v>
      </c>
      <c r="R291" s="40">
        <f t="shared" si="119"/>
        <v>7.1967684266648675</v>
      </c>
      <c r="S291" s="46">
        <f t="shared" si="120"/>
        <v>584</v>
      </c>
      <c r="T291" s="40"/>
      <c r="U291" s="35"/>
      <c r="V291" s="38" t="e">
        <f t="shared" si="108"/>
        <v>#NUM!</v>
      </c>
      <c r="W291" s="35">
        <f t="shared" si="118"/>
        <v>7.1967684266648675E+22</v>
      </c>
      <c r="Y291">
        <v>562</v>
      </c>
      <c r="Z291">
        <f t="shared" si="116"/>
        <v>28.800000000000139</v>
      </c>
      <c r="AA291">
        <f t="shared" si="114"/>
        <v>9.8563905789011582E-9</v>
      </c>
      <c r="AB291">
        <f t="shared" si="117"/>
        <v>1.3477633719126152E-8</v>
      </c>
      <c r="AC291" s="116">
        <f>AC292</f>
        <v>95.5</v>
      </c>
      <c r="AD291" s="116">
        <v>0</v>
      </c>
      <c r="AE291" s="116">
        <v>0</v>
      </c>
    </row>
    <row r="292" spans="1:31">
      <c r="A292">
        <v>289</v>
      </c>
      <c r="B292" t="e">
        <f t="shared" si="100"/>
        <v>#NUM!</v>
      </c>
      <c r="D292" s="43">
        <f t="shared" si="101"/>
        <v>0</v>
      </c>
      <c r="E292" s="43">
        <f t="shared" si="109"/>
        <v>0</v>
      </c>
      <c r="F292" s="43">
        <f t="shared" si="102"/>
        <v>1</v>
      </c>
      <c r="G292" s="43">
        <f t="shared" si="110"/>
        <v>0</v>
      </c>
      <c r="H292" s="43">
        <f t="shared" si="111"/>
        <v>1</v>
      </c>
      <c r="I292" s="76">
        <f t="shared" si="115"/>
        <v>0</v>
      </c>
      <c r="J292" s="57">
        <f t="shared" si="112"/>
        <v>0</v>
      </c>
      <c r="K292" s="58">
        <f t="shared" si="113"/>
        <v>0</v>
      </c>
      <c r="L292" s="58"/>
      <c r="M292" s="40">
        <f t="shared" si="103"/>
        <v>3.5659106413485215E+262</v>
      </c>
      <c r="N292" s="40">
        <f t="shared" si="104"/>
        <v>3.5659106413484623E-27</v>
      </c>
      <c r="O292" s="50">
        <f t="shared" si="105"/>
        <v>289</v>
      </c>
      <c r="P292" s="40">
        <f t="shared" si="106"/>
        <v>1.7144905067137925E-27</v>
      </c>
      <c r="Q292" s="46">
        <f t="shared" si="107"/>
        <v>-298</v>
      </c>
      <c r="R292" s="40">
        <f t="shared" si="119"/>
        <v>2.0798660753061466</v>
      </c>
      <c r="S292" s="46">
        <f t="shared" si="120"/>
        <v>587</v>
      </c>
      <c r="T292" s="40"/>
      <c r="U292" s="35"/>
      <c r="V292" s="38" t="e">
        <f t="shared" si="108"/>
        <v>#NUM!</v>
      </c>
      <c r="W292" s="35">
        <f t="shared" si="118"/>
        <v>2.0798660753061466E+25</v>
      </c>
      <c r="Y292">
        <v>562</v>
      </c>
      <c r="Z292">
        <f t="shared" si="116"/>
        <v>28.900000000000141</v>
      </c>
      <c r="AA292">
        <f t="shared" si="114"/>
        <v>8.6656973465079246E-9</v>
      </c>
      <c r="AB292">
        <f t="shared" si="117"/>
        <v>1.183530951128782E-8</v>
      </c>
      <c r="AC292">
        <v>95.5</v>
      </c>
      <c r="AD292">
        <f>_xlfn.POISSON.DIST(AC292+0.5,$AH$1,FALSE)</f>
        <v>5.0165582422862418E-67</v>
      </c>
      <c r="AE292">
        <f>1-_xlfn.POISSON.DIST(AC292-0.5,$AH$1,TRUE)</f>
        <v>0</v>
      </c>
    </row>
    <row r="293" spans="1:31">
      <c r="A293">
        <v>290</v>
      </c>
      <c r="B293" t="e">
        <f t="shared" si="100"/>
        <v>#NUM!</v>
      </c>
      <c r="D293" s="43">
        <f t="shared" si="101"/>
        <v>0</v>
      </c>
      <c r="E293" s="43">
        <f t="shared" si="109"/>
        <v>0</v>
      </c>
      <c r="F293" s="43">
        <f t="shared" si="102"/>
        <v>1</v>
      </c>
      <c r="G293" s="43">
        <f t="shared" si="110"/>
        <v>0</v>
      </c>
      <c r="H293" s="43">
        <f t="shared" si="111"/>
        <v>1</v>
      </c>
      <c r="I293" s="76">
        <f t="shared" si="115"/>
        <v>0</v>
      </c>
      <c r="J293" s="57">
        <f t="shared" si="112"/>
        <v>0</v>
      </c>
      <c r="K293" s="58">
        <f t="shared" si="113"/>
        <v>0</v>
      </c>
      <c r="L293" s="58"/>
      <c r="M293" s="40">
        <f t="shared" si="103"/>
        <v>2.8883876194923026E+263</v>
      </c>
      <c r="N293" s="40">
        <f t="shared" si="104"/>
        <v>2.8883876194922542E-27</v>
      </c>
      <c r="O293" s="50">
        <f t="shared" si="105"/>
        <v>290</v>
      </c>
      <c r="P293" s="40">
        <f t="shared" si="106"/>
        <v>4.7887493463385231E-28</v>
      </c>
      <c r="Q293" s="46">
        <f t="shared" si="107"/>
        <v>-299</v>
      </c>
      <c r="R293" s="40">
        <f t="shared" si="119"/>
        <v>6.0316116183878252</v>
      </c>
      <c r="S293" s="46">
        <f t="shared" si="120"/>
        <v>589</v>
      </c>
      <c r="T293" s="40"/>
      <c r="U293" s="35"/>
      <c r="V293" s="38" t="e">
        <f t="shared" si="108"/>
        <v>#NUM!</v>
      </c>
      <c r="W293" s="35">
        <f t="shared" si="118"/>
        <v>6.0316116183878251E+27</v>
      </c>
      <c r="Y293">
        <v>562</v>
      </c>
      <c r="Z293">
        <f t="shared" si="116"/>
        <v>29.000000000000142</v>
      </c>
      <c r="AA293">
        <f t="shared" si="114"/>
        <v>7.6162540813289736E-9</v>
      </c>
      <c r="AB293">
        <f t="shared" si="117"/>
        <v>1.038967147168962E-8</v>
      </c>
      <c r="AC293" s="115">
        <f>AC292+1</f>
        <v>96.5</v>
      </c>
      <c r="AD293" s="115">
        <f>AD292</f>
        <v>5.0165582422862418E-67</v>
      </c>
      <c r="AE293" s="115">
        <f>AE292</f>
        <v>0</v>
      </c>
    </row>
    <row r="294" spans="1:31">
      <c r="A294">
        <v>291</v>
      </c>
      <c r="B294" t="e">
        <f t="shared" si="100"/>
        <v>#NUM!</v>
      </c>
      <c r="D294" s="43">
        <f t="shared" si="101"/>
        <v>0</v>
      </c>
      <c r="E294" s="43">
        <f t="shared" si="109"/>
        <v>0</v>
      </c>
      <c r="F294" s="43">
        <f t="shared" si="102"/>
        <v>1</v>
      </c>
      <c r="G294" s="43">
        <f t="shared" si="110"/>
        <v>0</v>
      </c>
      <c r="H294" s="43">
        <f t="shared" si="111"/>
        <v>1</v>
      </c>
      <c r="I294" s="76">
        <f t="shared" si="115"/>
        <v>0</v>
      </c>
      <c r="J294" s="57">
        <f t="shared" si="112"/>
        <v>0</v>
      </c>
      <c r="K294" s="58">
        <f t="shared" si="113"/>
        <v>0</v>
      </c>
      <c r="L294" s="58"/>
      <c r="M294" s="40">
        <f t="shared" si="103"/>
        <v>2.3395939717887648E+264</v>
      </c>
      <c r="N294" s="40">
        <f t="shared" si="104"/>
        <v>2.3395939717887258E-27</v>
      </c>
      <c r="O294" s="50">
        <f t="shared" si="105"/>
        <v>291</v>
      </c>
      <c r="P294" s="40">
        <f t="shared" si="106"/>
        <v>1.3329508489808261E-27</v>
      </c>
      <c r="Q294" s="46">
        <f t="shared" si="107"/>
        <v>-301</v>
      </c>
      <c r="R294" s="40">
        <f t="shared" si="119"/>
        <v>1.755198980950857</v>
      </c>
      <c r="S294" s="46">
        <f t="shared" si="120"/>
        <v>592</v>
      </c>
      <c r="T294" s="40"/>
      <c r="U294" s="35"/>
      <c r="V294" s="38" t="e">
        <f t="shared" si="108"/>
        <v>#NUM!</v>
      </c>
      <c r="W294" s="35">
        <f t="shared" si="118"/>
        <v>1.7551989809508571E+30</v>
      </c>
      <c r="Y294">
        <v>562</v>
      </c>
      <c r="Z294">
        <f t="shared" si="116"/>
        <v>29.100000000000144</v>
      </c>
      <c r="AA294">
        <f t="shared" si="114"/>
        <v>6.6916331817943108E-9</v>
      </c>
      <c r="AB294">
        <f t="shared" si="117"/>
        <v>9.1176032823375501E-9</v>
      </c>
      <c r="AC294" s="116">
        <f>AC295</f>
        <v>96.5</v>
      </c>
      <c r="AD294" s="116">
        <v>0</v>
      </c>
      <c r="AE294" s="116">
        <v>0</v>
      </c>
    </row>
    <row r="295" spans="1:31">
      <c r="A295">
        <v>292</v>
      </c>
      <c r="B295" t="e">
        <f t="shared" si="100"/>
        <v>#NUM!</v>
      </c>
      <c r="D295" s="43">
        <f t="shared" si="101"/>
        <v>0</v>
      </c>
      <c r="E295" s="43">
        <f t="shared" si="109"/>
        <v>0</v>
      </c>
      <c r="F295" s="43">
        <f t="shared" si="102"/>
        <v>1</v>
      </c>
      <c r="G295" s="43">
        <f t="shared" si="110"/>
        <v>0</v>
      </c>
      <c r="H295" s="43">
        <f t="shared" si="111"/>
        <v>1</v>
      </c>
      <c r="I295" s="76">
        <f t="shared" si="115"/>
        <v>0</v>
      </c>
      <c r="J295" s="57">
        <f t="shared" si="112"/>
        <v>0</v>
      </c>
      <c r="K295" s="58">
        <f t="shared" si="113"/>
        <v>0</v>
      </c>
      <c r="L295" s="58"/>
      <c r="M295" s="40">
        <f t="shared" si="103"/>
        <v>1.8950711171488996E+265</v>
      </c>
      <c r="N295" s="40">
        <f t="shared" si="104"/>
        <v>1.8950711171488675E-27</v>
      </c>
      <c r="O295" s="50">
        <f t="shared" si="105"/>
        <v>292</v>
      </c>
      <c r="P295" s="40">
        <f t="shared" si="106"/>
        <v>3.6975691358714687E-28</v>
      </c>
      <c r="Q295" s="46">
        <f t="shared" si="107"/>
        <v>-302</v>
      </c>
      <c r="R295" s="40">
        <f t="shared" si="119"/>
        <v>5.125181024376503</v>
      </c>
      <c r="S295" s="46">
        <f t="shared" si="120"/>
        <v>594</v>
      </c>
      <c r="T295" s="40"/>
      <c r="U295" s="35"/>
      <c r="V295" s="38" t="e">
        <f t="shared" si="108"/>
        <v>#NUM!</v>
      </c>
      <c r="W295" s="35">
        <f t="shared" si="118"/>
        <v>5.1251810243765029E+32</v>
      </c>
      <c r="Y295">
        <v>562</v>
      </c>
      <c r="Z295">
        <f t="shared" si="116"/>
        <v>29.200000000000145</v>
      </c>
      <c r="AA295">
        <f t="shared" si="114"/>
        <v>5.8772764719242483E-9</v>
      </c>
      <c r="AB295">
        <f t="shared" si="117"/>
        <v>7.9986501773425407E-9</v>
      </c>
      <c r="AC295">
        <v>96.5</v>
      </c>
      <c r="AD295">
        <f>_xlfn.POISSON.DIST(AC295+0.5,$AH$1,FALSE)</f>
        <v>4.1890847177856284E-68</v>
      </c>
      <c r="AE295">
        <f>1-_xlfn.POISSON.DIST(AC295-0.5,$AH$1,TRUE)</f>
        <v>0</v>
      </c>
    </row>
    <row r="296" spans="1:31">
      <c r="A296">
        <v>293</v>
      </c>
      <c r="B296" t="e">
        <f t="shared" si="100"/>
        <v>#NUM!</v>
      </c>
      <c r="D296" s="43">
        <f t="shared" si="101"/>
        <v>0</v>
      </c>
      <c r="E296" s="43">
        <f t="shared" si="109"/>
        <v>0</v>
      </c>
      <c r="F296" s="43">
        <f t="shared" si="102"/>
        <v>1</v>
      </c>
      <c r="G296" s="43">
        <f t="shared" si="110"/>
        <v>0</v>
      </c>
      <c r="H296" s="43">
        <f t="shared" si="111"/>
        <v>1</v>
      </c>
      <c r="I296" s="76">
        <f t="shared" si="115"/>
        <v>0</v>
      </c>
      <c r="J296" s="57">
        <f t="shared" si="112"/>
        <v>0</v>
      </c>
      <c r="K296" s="58">
        <f t="shared" si="113"/>
        <v>0</v>
      </c>
      <c r="L296" s="58"/>
      <c r="M296" s="40">
        <f t="shared" si="103"/>
        <v>1.5350076048906084E+266</v>
      </c>
      <c r="N296" s="40">
        <f t="shared" si="104"/>
        <v>1.5350076048905826E-27</v>
      </c>
      <c r="O296" s="50">
        <f t="shared" si="105"/>
        <v>293</v>
      </c>
      <c r="P296" s="40">
        <f t="shared" si="106"/>
        <v>1.02219488056515E-27</v>
      </c>
      <c r="Q296" s="46">
        <f t="shared" si="107"/>
        <v>-304</v>
      </c>
      <c r="R296" s="40">
        <f t="shared" si="119"/>
        <v>1.5016780401423153</v>
      </c>
      <c r="S296" s="46">
        <f t="shared" si="120"/>
        <v>597</v>
      </c>
      <c r="T296" s="40"/>
      <c r="U296" s="35"/>
      <c r="V296" s="38" t="e">
        <f t="shared" si="108"/>
        <v>#NUM!</v>
      </c>
      <c r="W296" s="35">
        <f t="shared" si="118"/>
        <v>1.5016780401423153E+35</v>
      </c>
      <c r="Y296">
        <v>562</v>
      </c>
      <c r="Z296">
        <f t="shared" si="116"/>
        <v>29.300000000000146</v>
      </c>
      <c r="AA296">
        <f t="shared" si="114"/>
        <v>5.1602875400573943E-9</v>
      </c>
      <c r="AB296">
        <f t="shared" si="117"/>
        <v>7.0147193653560706E-9</v>
      </c>
      <c r="AC296" s="115">
        <f>AC295+1</f>
        <v>97.5</v>
      </c>
      <c r="AD296" s="115">
        <f>AD295</f>
        <v>4.1890847177856284E-68</v>
      </c>
      <c r="AE296" s="115">
        <f>AE295</f>
        <v>0</v>
      </c>
    </row>
    <row r="297" spans="1:31">
      <c r="A297">
        <v>294</v>
      </c>
      <c r="B297" t="e">
        <f t="shared" si="100"/>
        <v>#NUM!</v>
      </c>
      <c r="D297" s="43">
        <f t="shared" si="101"/>
        <v>0</v>
      </c>
      <c r="E297" s="43">
        <f t="shared" si="109"/>
        <v>0</v>
      </c>
      <c r="F297" s="43">
        <f t="shared" si="102"/>
        <v>1</v>
      </c>
      <c r="G297" s="43">
        <f t="shared" si="110"/>
        <v>0</v>
      </c>
      <c r="H297" s="43">
        <f t="shared" si="111"/>
        <v>1</v>
      </c>
      <c r="I297" s="76">
        <f t="shared" si="115"/>
        <v>0</v>
      </c>
      <c r="J297" s="57">
        <f t="shared" si="112"/>
        <v>0</v>
      </c>
      <c r="K297" s="58">
        <f t="shared" si="113"/>
        <v>0</v>
      </c>
      <c r="L297" s="58"/>
      <c r="M297" s="40">
        <f t="shared" si="103"/>
        <v>1.243356159961393E+267</v>
      </c>
      <c r="N297" s="40">
        <f t="shared" si="104"/>
        <v>1.243356159961372E-27</v>
      </c>
      <c r="O297" s="50">
        <f t="shared" si="105"/>
        <v>294</v>
      </c>
      <c r="P297" s="40">
        <f t="shared" si="106"/>
        <v>2.8162512015570464E-28</v>
      </c>
      <c r="Q297" s="46">
        <f t="shared" si="107"/>
        <v>-305</v>
      </c>
      <c r="R297" s="40">
        <f t="shared" si="119"/>
        <v>4.4149334380184069</v>
      </c>
      <c r="S297" s="46">
        <f t="shared" si="120"/>
        <v>599</v>
      </c>
      <c r="T297" s="40"/>
      <c r="U297" s="35"/>
      <c r="V297" s="38" t="e">
        <f t="shared" si="108"/>
        <v>#NUM!</v>
      </c>
      <c r="W297" s="35">
        <f t="shared" si="118"/>
        <v>4.4149334380184068E+37</v>
      </c>
      <c r="Y297">
        <v>562</v>
      </c>
      <c r="Z297">
        <f t="shared" si="116"/>
        <v>29.400000000000148</v>
      </c>
      <c r="AA297">
        <f t="shared" si="114"/>
        <v>4.5292465281514464E-9</v>
      </c>
      <c r="AB297">
        <f t="shared" si="117"/>
        <v>6.1498133311399467E-9</v>
      </c>
      <c r="AC297" s="116">
        <f>AC298</f>
        <v>97.5</v>
      </c>
      <c r="AD297" s="116">
        <v>0</v>
      </c>
      <c r="AE297" s="116">
        <v>0</v>
      </c>
    </row>
    <row r="298" spans="1:31">
      <c r="A298">
        <v>295</v>
      </c>
      <c r="B298" t="e">
        <f t="shared" si="100"/>
        <v>#NUM!</v>
      </c>
      <c r="D298" s="43">
        <f t="shared" si="101"/>
        <v>0</v>
      </c>
      <c r="E298" s="43">
        <f t="shared" si="109"/>
        <v>0</v>
      </c>
      <c r="F298" s="43">
        <f t="shared" si="102"/>
        <v>1</v>
      </c>
      <c r="G298" s="43">
        <f t="shared" si="110"/>
        <v>0</v>
      </c>
      <c r="H298" s="43">
        <f t="shared" si="111"/>
        <v>1</v>
      </c>
      <c r="I298" s="76">
        <f t="shared" si="115"/>
        <v>0</v>
      </c>
      <c r="J298" s="57">
        <f t="shared" si="112"/>
        <v>0</v>
      </c>
      <c r="K298" s="58">
        <f t="shared" si="113"/>
        <v>0</v>
      </c>
      <c r="L298" s="58"/>
      <c r="M298" s="40">
        <f t="shared" si="103"/>
        <v>1.0071184895687281E+268</v>
      </c>
      <c r="N298" s="40">
        <f t="shared" si="104"/>
        <v>1.0071184895687111E-27</v>
      </c>
      <c r="O298" s="50">
        <f t="shared" si="105"/>
        <v>295</v>
      </c>
      <c r="P298" s="40">
        <f t="shared" si="106"/>
        <v>7.7327575364786696E-28</v>
      </c>
      <c r="Q298" s="46">
        <f t="shared" si="107"/>
        <v>-307</v>
      </c>
      <c r="R298" s="40">
        <f t="shared" si="119"/>
        <v>1.3024053642154299</v>
      </c>
      <c r="S298" s="46">
        <f t="shared" si="120"/>
        <v>602</v>
      </c>
      <c r="T298" s="40"/>
      <c r="U298" s="35"/>
      <c r="V298" s="38" t="e">
        <f t="shared" si="108"/>
        <v>#NUM!</v>
      </c>
      <c r="W298" s="35">
        <f t="shared" si="118"/>
        <v>1.3024053642154299E+40</v>
      </c>
      <c r="Y298">
        <v>562</v>
      </c>
      <c r="Z298">
        <f t="shared" si="116"/>
        <v>29.500000000000149</v>
      </c>
      <c r="AA298">
        <f t="shared" si="114"/>
        <v>3.9740450183619256E-9</v>
      </c>
      <c r="AB298">
        <f t="shared" si="117"/>
        <v>5.3897925090752233E-9</v>
      </c>
      <c r="AC298">
        <v>97.5</v>
      </c>
      <c r="AD298">
        <f>_xlfn.POISSON.DIST(AC298+0.5,$AH$1,FALSE)</f>
        <v>3.462406756536956E-69</v>
      </c>
      <c r="AE298">
        <f>1-_xlfn.POISSON.DIST(AC298-0.5,$AH$1,TRUE)</f>
        <v>0</v>
      </c>
    </row>
    <row r="299" spans="1:31">
      <c r="A299">
        <v>296</v>
      </c>
      <c r="B299" t="e">
        <f t="shared" si="100"/>
        <v>#NUM!</v>
      </c>
      <c r="D299" s="43">
        <f t="shared" si="101"/>
        <v>0</v>
      </c>
      <c r="E299" s="43">
        <f t="shared" si="109"/>
        <v>0</v>
      </c>
      <c r="F299" s="43">
        <f t="shared" si="102"/>
        <v>1</v>
      </c>
      <c r="G299" s="43">
        <f t="shared" si="110"/>
        <v>0</v>
      </c>
      <c r="H299" s="43">
        <f t="shared" si="111"/>
        <v>1</v>
      </c>
      <c r="I299" s="76">
        <f t="shared" si="115"/>
        <v>0</v>
      </c>
      <c r="J299" s="57">
        <f t="shared" si="112"/>
        <v>0</v>
      </c>
      <c r="K299" s="58">
        <f t="shared" si="113"/>
        <v>0</v>
      </c>
      <c r="L299" s="58"/>
      <c r="M299" s="40">
        <f t="shared" si="103"/>
        <v>8.1576597655066986E+268</v>
      </c>
      <c r="N299" s="40">
        <f t="shared" si="104"/>
        <v>8.1576597655065606E-28</v>
      </c>
      <c r="O299" s="50">
        <f t="shared" si="105"/>
        <v>296</v>
      </c>
      <c r="P299" s="40">
        <f t="shared" si="106"/>
        <v>2.1160586501850417E-28</v>
      </c>
      <c r="Q299" s="46">
        <f t="shared" si="107"/>
        <v>-308</v>
      </c>
      <c r="R299" s="40">
        <f t="shared" si="119"/>
        <v>3.8551198780776721</v>
      </c>
      <c r="S299" s="46">
        <f t="shared" si="120"/>
        <v>604</v>
      </c>
      <c r="T299" s="40"/>
      <c r="U299" s="35"/>
      <c r="V299" s="38" t="e">
        <f t="shared" si="108"/>
        <v>#NUM!</v>
      </c>
      <c r="W299" s="35">
        <f t="shared" si="118"/>
        <v>3.8551198780776722E+42</v>
      </c>
      <c r="Y299">
        <v>562</v>
      </c>
      <c r="Z299">
        <f t="shared" si="116"/>
        <v>29.600000000000151</v>
      </c>
      <c r="AA299">
        <f t="shared" si="114"/>
        <v>3.4857389015759437E-9</v>
      </c>
      <c r="AB299">
        <f t="shared" si="117"/>
        <v>4.7221641834987215E-9</v>
      </c>
      <c r="AC299" s="115">
        <f>AC298+1</f>
        <v>98.5</v>
      </c>
      <c r="AD299" s="115">
        <f>AD298</f>
        <v>3.462406756536956E-69</v>
      </c>
      <c r="AE299" s="115">
        <f>AE298</f>
        <v>0</v>
      </c>
    </row>
    <row r="300" spans="1:31">
      <c r="A300">
        <v>297</v>
      </c>
      <c r="B300" t="e">
        <f t="shared" si="100"/>
        <v>#NUM!</v>
      </c>
      <c r="D300" s="43">
        <f t="shared" si="101"/>
        <v>0</v>
      </c>
      <c r="E300" s="43">
        <f t="shared" si="109"/>
        <v>0</v>
      </c>
      <c r="F300" s="43">
        <f t="shared" si="102"/>
        <v>1</v>
      </c>
      <c r="G300" s="43">
        <f t="shared" si="110"/>
        <v>0</v>
      </c>
      <c r="H300" s="43">
        <f t="shared" si="111"/>
        <v>1</v>
      </c>
      <c r="I300" s="76">
        <f t="shared" si="115"/>
        <v>0</v>
      </c>
      <c r="J300" s="57">
        <f t="shared" si="112"/>
        <v>0</v>
      </c>
      <c r="K300" s="58">
        <f t="shared" si="113"/>
        <v>0</v>
      </c>
      <c r="L300" s="58"/>
      <c r="M300" s="40">
        <f t="shared" si="103"/>
        <v>6.6077044100604258E+269</v>
      </c>
      <c r="N300" s="40">
        <f t="shared" si="104"/>
        <v>6.6077044100603126E-28</v>
      </c>
      <c r="O300" s="50">
        <f t="shared" si="105"/>
        <v>297</v>
      </c>
      <c r="P300" s="40">
        <f t="shared" si="106"/>
        <v>5.7710690459592021E-28</v>
      </c>
      <c r="Q300" s="46">
        <f t="shared" si="107"/>
        <v>-310</v>
      </c>
      <c r="R300" s="40">
        <f t="shared" si="119"/>
        <v>1.1449706037890688</v>
      </c>
      <c r="S300" s="46">
        <f t="shared" si="120"/>
        <v>607</v>
      </c>
      <c r="T300" s="40"/>
      <c r="U300" s="35"/>
      <c r="V300" s="38" t="e">
        <f t="shared" si="108"/>
        <v>#NUM!</v>
      </c>
      <c r="W300" s="35">
        <f t="shared" si="118"/>
        <v>1.1449706037890686E+45</v>
      </c>
      <c r="Y300">
        <v>562</v>
      </c>
      <c r="Z300">
        <f t="shared" si="116"/>
        <v>29.700000000000152</v>
      </c>
      <c r="AA300">
        <f t="shared" si="114"/>
        <v>3.0564173274945543E-9</v>
      </c>
      <c r="AB300">
        <f t="shared" si="117"/>
        <v>4.135894796858412E-9</v>
      </c>
      <c r="AC300" s="116">
        <f>AC301</f>
        <v>98.5</v>
      </c>
      <c r="AD300" s="116">
        <v>0</v>
      </c>
      <c r="AE300" s="116">
        <v>0</v>
      </c>
    </row>
    <row r="301" spans="1:31">
      <c r="A301">
        <v>298</v>
      </c>
      <c r="B301" t="e">
        <f t="shared" si="100"/>
        <v>#NUM!</v>
      </c>
      <c r="D301" s="43">
        <f t="shared" si="101"/>
        <v>0</v>
      </c>
      <c r="E301" s="43">
        <f t="shared" si="109"/>
        <v>0</v>
      </c>
      <c r="F301" s="43">
        <f t="shared" si="102"/>
        <v>1</v>
      </c>
      <c r="G301" s="43">
        <f t="shared" si="110"/>
        <v>0</v>
      </c>
      <c r="H301" s="43">
        <f t="shared" si="111"/>
        <v>1</v>
      </c>
      <c r="I301" s="76">
        <f t="shared" si="115"/>
        <v>0</v>
      </c>
      <c r="J301" s="57">
        <f t="shared" si="112"/>
        <v>0</v>
      </c>
      <c r="K301" s="58">
        <f t="shared" si="113"/>
        <v>0</v>
      </c>
      <c r="L301" s="58"/>
      <c r="M301" s="40">
        <f t="shared" si="103"/>
        <v>5.3522405721489447E+270</v>
      </c>
      <c r="N301" s="40">
        <f t="shared" si="104"/>
        <v>5.3522405721488535E-28</v>
      </c>
      <c r="O301" s="50">
        <f t="shared" si="105"/>
        <v>298</v>
      </c>
      <c r="P301" s="40">
        <f t="shared" si="106"/>
        <v>1.5686462843043473E-28</v>
      </c>
      <c r="Q301" s="46">
        <f t="shared" si="107"/>
        <v>-311</v>
      </c>
      <c r="R301" s="40">
        <f t="shared" si="119"/>
        <v>3.4120123992914242</v>
      </c>
      <c r="S301" s="46">
        <f t="shared" si="120"/>
        <v>609</v>
      </c>
      <c r="T301" s="40"/>
      <c r="U301" s="35"/>
      <c r="V301" s="38" t="e">
        <f t="shared" si="108"/>
        <v>#NUM!</v>
      </c>
      <c r="W301" s="35">
        <f t="shared" si="118"/>
        <v>3.4120123992914244E+47</v>
      </c>
      <c r="Y301">
        <v>562</v>
      </c>
      <c r="Z301">
        <f t="shared" si="116"/>
        <v>29.800000000000153</v>
      </c>
      <c r="AA301">
        <f t="shared" si="114"/>
        <v>2.6790860298354899E-9</v>
      </c>
      <c r="AB301">
        <f t="shared" si="117"/>
        <v>3.6212431402249395E-9</v>
      </c>
      <c r="AC301">
        <v>98.5</v>
      </c>
      <c r="AD301">
        <f>_xlfn.POISSON.DIST(AC301+0.5,$AH$1,FALSE)</f>
        <v>2.8328782553484448E-70</v>
      </c>
      <c r="AE301">
        <f>1-_xlfn.POISSON.DIST(AC301-0.5,$AH$1,TRUE)</f>
        <v>0</v>
      </c>
    </row>
    <row r="302" spans="1:31">
      <c r="A302">
        <v>299</v>
      </c>
      <c r="B302" t="e">
        <f t="shared" si="100"/>
        <v>#NUM!</v>
      </c>
      <c r="D302" s="43">
        <f t="shared" si="101"/>
        <v>0</v>
      </c>
      <c r="E302" s="43">
        <f t="shared" si="109"/>
        <v>0</v>
      </c>
      <c r="F302" s="43">
        <f t="shared" si="102"/>
        <v>1</v>
      </c>
      <c r="G302" s="43">
        <f t="shared" si="110"/>
        <v>0</v>
      </c>
      <c r="H302" s="43">
        <f t="shared" si="111"/>
        <v>1</v>
      </c>
      <c r="I302" s="76">
        <f t="shared" si="115"/>
        <v>0</v>
      </c>
      <c r="J302" s="57">
        <f t="shared" si="112"/>
        <v>0</v>
      </c>
      <c r="K302" s="58">
        <f t="shared" si="113"/>
        <v>0</v>
      </c>
      <c r="L302" s="58"/>
      <c r="M302" s="40">
        <f t="shared" si="103"/>
        <v>4.3353148634406445E+271</v>
      </c>
      <c r="N302" s="40">
        <f t="shared" si="104"/>
        <v>4.3353148634405702E-28</v>
      </c>
      <c r="O302" s="50">
        <f t="shared" si="105"/>
        <v>299</v>
      </c>
      <c r="P302" s="40">
        <f t="shared" si="106"/>
        <v>4.2495100009582645E-28</v>
      </c>
      <c r="Q302" s="46">
        <f t="shared" si="107"/>
        <v>-313</v>
      </c>
      <c r="R302" s="40">
        <f t="shared" si="119"/>
        <v>1.0201917073881357</v>
      </c>
      <c r="S302" s="46">
        <f t="shared" si="120"/>
        <v>612</v>
      </c>
      <c r="T302" s="40"/>
      <c r="U302" s="35"/>
      <c r="V302" s="38" t="e">
        <f t="shared" si="108"/>
        <v>#NUM!</v>
      </c>
      <c r="W302" s="35">
        <f t="shared" si="118"/>
        <v>1.0201917073881358E+50</v>
      </c>
      <c r="Y302">
        <v>562</v>
      </c>
      <c r="Z302">
        <f t="shared" si="116"/>
        <v>29.900000000000155</v>
      </c>
      <c r="AA302">
        <f t="shared" si="114"/>
        <v>2.3475634952078015E-9</v>
      </c>
      <c r="AB302">
        <f t="shared" si="117"/>
        <v>3.1696121647797857E-9</v>
      </c>
      <c r="AC302" s="115">
        <f>AC301+1</f>
        <v>99.5</v>
      </c>
      <c r="AD302" s="115">
        <f>AD301</f>
        <v>2.8328782553484448E-70</v>
      </c>
      <c r="AE302" s="115">
        <f>AE301</f>
        <v>0</v>
      </c>
    </row>
    <row r="303" spans="1:31">
      <c r="A303">
        <v>300</v>
      </c>
      <c r="B303" t="e">
        <f t="shared" si="100"/>
        <v>#NUM!</v>
      </c>
      <c r="D303" s="43">
        <f t="shared" si="101"/>
        <v>0</v>
      </c>
      <c r="E303" s="43">
        <f t="shared" si="109"/>
        <v>0</v>
      </c>
      <c r="F303" s="43">
        <f t="shared" si="102"/>
        <v>1</v>
      </c>
      <c r="G303" s="43">
        <f t="shared" si="110"/>
        <v>0</v>
      </c>
      <c r="H303" s="43">
        <f t="shared" si="111"/>
        <v>1</v>
      </c>
      <c r="I303" s="76">
        <f t="shared" si="115"/>
        <v>0</v>
      </c>
      <c r="J303" s="57">
        <f t="shared" si="112"/>
        <v>0</v>
      </c>
      <c r="K303" s="58">
        <f t="shared" si="113"/>
        <v>0</v>
      </c>
      <c r="L303" s="58"/>
      <c r="M303" s="40">
        <f t="shared" si="103"/>
        <v>3.5116050393869229E+272</v>
      </c>
      <c r="N303" s="40">
        <f t="shared" si="104"/>
        <v>3.5116050393868623E-28</v>
      </c>
      <c r="O303" s="50">
        <f t="shared" si="105"/>
        <v>300</v>
      </c>
      <c r="P303" s="40">
        <f t="shared" si="106"/>
        <v>1.1473677002587315E-28</v>
      </c>
      <c r="Q303" s="46">
        <f t="shared" si="107"/>
        <v>-314</v>
      </c>
      <c r="R303" s="40">
        <f t="shared" si="119"/>
        <v>3.0605751221644071</v>
      </c>
      <c r="S303" s="46">
        <f t="shared" si="120"/>
        <v>614</v>
      </c>
      <c r="T303" s="40"/>
      <c r="U303" s="35"/>
      <c r="V303" s="38" t="e">
        <f t="shared" si="108"/>
        <v>#NUM!</v>
      </c>
      <c r="W303" s="35">
        <f t="shared" si="118"/>
        <v>3.0605751221644072E+52</v>
      </c>
      <c r="Y303">
        <v>562</v>
      </c>
      <c r="Z303">
        <f t="shared" si="116"/>
        <v>30.000000000000156</v>
      </c>
      <c r="AA303">
        <f t="shared" si="114"/>
        <v>2.0563886019587676E-9</v>
      </c>
      <c r="AB303">
        <f t="shared" si="117"/>
        <v>2.7734173903605878E-9</v>
      </c>
      <c r="AC303" s="116">
        <f>AC304</f>
        <v>99.5</v>
      </c>
      <c r="AD303" s="116">
        <v>0</v>
      </c>
      <c r="AE303" s="116">
        <v>0</v>
      </c>
    </row>
    <row r="304" spans="1:31">
      <c r="A304">
        <v>301</v>
      </c>
      <c r="B304" t="e">
        <f t="shared" si="100"/>
        <v>#NUM!</v>
      </c>
      <c r="D304" s="43">
        <f t="shared" si="101"/>
        <v>0</v>
      </c>
      <c r="E304" s="43">
        <f t="shared" si="109"/>
        <v>0</v>
      </c>
      <c r="F304" s="43">
        <f t="shared" si="102"/>
        <v>1</v>
      </c>
      <c r="G304" s="43">
        <f t="shared" si="110"/>
        <v>0</v>
      </c>
      <c r="H304" s="43">
        <f t="shared" si="111"/>
        <v>1</v>
      </c>
      <c r="I304" s="76">
        <f t="shared" si="115"/>
        <v>0</v>
      </c>
      <c r="J304" s="57">
        <f t="shared" si="112"/>
        <v>0</v>
      </c>
      <c r="K304" s="58">
        <f t="shared" si="113"/>
        <v>0</v>
      </c>
      <c r="L304" s="58"/>
      <c r="M304" s="40">
        <f t="shared" si="103"/>
        <v>2.8444000819034069E+273</v>
      </c>
      <c r="N304" s="40">
        <f t="shared" si="104"/>
        <v>2.8444000819033584E-28</v>
      </c>
      <c r="O304" s="50">
        <f t="shared" si="105"/>
        <v>301</v>
      </c>
      <c r="P304" s="40">
        <f t="shared" si="106"/>
        <v>3.08760078807167E-29</v>
      </c>
      <c r="Q304" s="46">
        <f t="shared" si="107"/>
        <v>-315</v>
      </c>
      <c r="R304" s="40">
        <f t="shared" si="119"/>
        <v>9.2123311177148643</v>
      </c>
      <c r="S304" s="46">
        <f t="shared" si="120"/>
        <v>616</v>
      </c>
      <c r="T304" s="40"/>
      <c r="U304" s="35"/>
      <c r="V304" s="38" t="e">
        <f t="shared" si="108"/>
        <v>#NUM!</v>
      </c>
      <c r="W304" s="35">
        <f t="shared" si="118"/>
        <v>9.2123311177148651E+54</v>
      </c>
      <c r="Y304">
        <v>562</v>
      </c>
      <c r="Z304">
        <f t="shared" si="116"/>
        <v>30.100000000000158</v>
      </c>
      <c r="AA304">
        <f t="shared" si="114"/>
        <v>1.8007384974263333E-9</v>
      </c>
      <c r="AB304">
        <f t="shared" si="117"/>
        <v>2.4259701005431033E-9</v>
      </c>
      <c r="AC304">
        <v>99.5</v>
      </c>
      <c r="AD304">
        <f>_xlfn.POISSON.DIST(AC304+0.5,$AH$1,FALSE)</f>
        <v>2.2946313868323722E-71</v>
      </c>
      <c r="AE304">
        <f>1-_xlfn.POISSON.DIST(AC304-0.5,$AH$1,TRUE)</f>
        <v>0</v>
      </c>
    </row>
    <row r="305" spans="1:31">
      <c r="A305">
        <v>302</v>
      </c>
      <c r="B305" t="e">
        <f t="shared" si="100"/>
        <v>#NUM!</v>
      </c>
      <c r="D305" s="43">
        <f t="shared" si="101"/>
        <v>0</v>
      </c>
      <c r="E305" s="43">
        <f t="shared" si="109"/>
        <v>0</v>
      </c>
      <c r="F305" s="43">
        <f t="shared" si="102"/>
        <v>1</v>
      </c>
      <c r="G305" s="43">
        <f t="shared" si="110"/>
        <v>0</v>
      </c>
      <c r="H305" s="43">
        <f t="shared" si="111"/>
        <v>1</v>
      </c>
      <c r="I305" s="76">
        <f t="shared" si="115"/>
        <v>0</v>
      </c>
      <c r="J305" s="57">
        <f t="shared" si="112"/>
        <v>0</v>
      </c>
      <c r="K305" s="58">
        <f t="shared" si="113"/>
        <v>0</v>
      </c>
      <c r="L305" s="58"/>
      <c r="M305" s="40">
        <f t="shared" si="103"/>
        <v>2.3039640663417599E+274</v>
      </c>
      <c r="N305" s="40">
        <f t="shared" si="104"/>
        <v>2.3039640663417199E-28</v>
      </c>
      <c r="O305" s="50">
        <f t="shared" si="105"/>
        <v>302</v>
      </c>
      <c r="P305" s="40">
        <f t="shared" si="106"/>
        <v>8.2813133719803047E-29</v>
      </c>
      <c r="Q305" s="46">
        <f t="shared" si="107"/>
        <v>-317</v>
      </c>
      <c r="R305" s="40">
        <f t="shared" si="119"/>
        <v>2.7821239975498893</v>
      </c>
      <c r="S305" s="46">
        <f t="shared" si="120"/>
        <v>619</v>
      </c>
      <c r="T305" s="40"/>
      <c r="U305" s="35"/>
      <c r="V305" s="38" t="e">
        <f t="shared" si="108"/>
        <v>#NUM!</v>
      </c>
      <c r="W305" s="35">
        <f t="shared" si="118"/>
        <v>2.7821239975498892E+57</v>
      </c>
      <c r="Y305">
        <v>562</v>
      </c>
      <c r="Z305">
        <f t="shared" si="116"/>
        <v>30.200000000000159</v>
      </c>
      <c r="AA305">
        <f t="shared" si="114"/>
        <v>1.57635561001939E-9</v>
      </c>
      <c r="AB305">
        <f t="shared" si="117"/>
        <v>2.1213737054182369E-9</v>
      </c>
      <c r="AC305" s="115">
        <f>AC304+1</f>
        <v>100.5</v>
      </c>
      <c r="AD305" s="115">
        <f>AD304</f>
        <v>2.2946313868323722E-71</v>
      </c>
      <c r="AE305" s="115">
        <f>AE304</f>
        <v>0</v>
      </c>
    </row>
    <row r="306" spans="1:31">
      <c r="A306">
        <v>303</v>
      </c>
      <c r="B306" t="e">
        <f t="shared" si="100"/>
        <v>#NUM!</v>
      </c>
      <c r="D306" s="43">
        <f t="shared" si="101"/>
        <v>0</v>
      </c>
      <c r="E306" s="43">
        <f t="shared" si="109"/>
        <v>0</v>
      </c>
      <c r="F306" s="43">
        <f t="shared" si="102"/>
        <v>1</v>
      </c>
      <c r="G306" s="43">
        <f t="shared" si="110"/>
        <v>0</v>
      </c>
      <c r="H306" s="43">
        <f t="shared" si="111"/>
        <v>1</v>
      </c>
      <c r="I306" s="76">
        <f t="shared" si="115"/>
        <v>0</v>
      </c>
      <c r="J306" s="57">
        <f t="shared" si="112"/>
        <v>0</v>
      </c>
      <c r="K306" s="58">
        <f t="shared" si="113"/>
        <v>0</v>
      </c>
      <c r="L306" s="58"/>
      <c r="M306" s="40">
        <f t="shared" si="103"/>
        <v>1.8662108937368252E+275</v>
      </c>
      <c r="N306" s="40">
        <f t="shared" si="104"/>
        <v>1.866210893736793E-28</v>
      </c>
      <c r="O306" s="50">
        <f t="shared" si="105"/>
        <v>303</v>
      </c>
      <c r="P306" s="40">
        <f t="shared" si="106"/>
        <v>2.2138164459749326E-29</v>
      </c>
      <c r="Q306" s="46">
        <f t="shared" si="107"/>
        <v>-318</v>
      </c>
      <c r="R306" s="40">
        <f t="shared" si="119"/>
        <v>8.4298357125761658</v>
      </c>
      <c r="S306" s="46">
        <f t="shared" si="120"/>
        <v>621</v>
      </c>
      <c r="T306" s="40"/>
      <c r="U306" s="35"/>
      <c r="V306" s="38" t="e">
        <f t="shared" si="108"/>
        <v>#NUM!</v>
      </c>
      <c r="W306" s="35">
        <f t="shared" si="118"/>
        <v>8.429835712576165E+59</v>
      </c>
      <c r="Y306">
        <v>562</v>
      </c>
      <c r="Z306">
        <f t="shared" si="116"/>
        <v>30.300000000000161</v>
      </c>
      <c r="AA306">
        <f t="shared" si="114"/>
        <v>1.379482807738082E-9</v>
      </c>
      <c r="AB306">
        <f t="shared" si="117"/>
        <v>1.8544318252986938E-9</v>
      </c>
      <c r="AC306" s="116">
        <f>AC307</f>
        <v>100.5</v>
      </c>
      <c r="AD306" s="116">
        <v>0</v>
      </c>
      <c r="AE306" s="116">
        <v>0</v>
      </c>
    </row>
    <row r="307" spans="1:31">
      <c r="A307">
        <v>304</v>
      </c>
      <c r="B307" t="e">
        <f t="shared" si="100"/>
        <v>#NUM!</v>
      </c>
      <c r="D307" s="43">
        <f t="shared" si="101"/>
        <v>0</v>
      </c>
      <c r="E307" s="43">
        <f t="shared" si="109"/>
        <v>0</v>
      </c>
      <c r="F307" s="43">
        <f t="shared" si="102"/>
        <v>1</v>
      </c>
      <c r="G307" s="43">
        <f t="shared" si="110"/>
        <v>0</v>
      </c>
      <c r="H307" s="43">
        <f t="shared" si="111"/>
        <v>1</v>
      </c>
      <c r="I307" s="76">
        <f t="shared" si="115"/>
        <v>0</v>
      </c>
      <c r="J307" s="57">
        <f t="shared" si="112"/>
        <v>0</v>
      </c>
      <c r="K307" s="58">
        <f t="shared" si="113"/>
        <v>0</v>
      </c>
      <c r="L307" s="58"/>
      <c r="M307" s="40">
        <f t="shared" si="103"/>
        <v>1.5116308239268286E+276</v>
      </c>
      <c r="N307" s="40">
        <f t="shared" si="104"/>
        <v>1.5116308239268025E-28</v>
      </c>
      <c r="O307" s="50">
        <f t="shared" si="105"/>
        <v>304</v>
      </c>
      <c r="P307" s="40">
        <f t="shared" si="106"/>
        <v>5.8986556619726837E-29</v>
      </c>
      <c r="Q307" s="46">
        <f t="shared" si="107"/>
        <v>-320</v>
      </c>
      <c r="R307" s="40">
        <f t="shared" si="119"/>
        <v>2.5626700566231539</v>
      </c>
      <c r="S307" s="46">
        <f t="shared" si="120"/>
        <v>624</v>
      </c>
      <c r="T307" s="40"/>
      <c r="U307" s="35"/>
      <c r="V307" s="38" t="e">
        <f t="shared" si="108"/>
        <v>#NUM!</v>
      </c>
      <c r="W307" s="35">
        <f t="shared" si="118"/>
        <v>2.5626700566231542E+62</v>
      </c>
      <c r="Y307">
        <v>562</v>
      </c>
      <c r="Z307">
        <f t="shared" si="116"/>
        <v>30.400000000000162</v>
      </c>
      <c r="AA307">
        <f t="shared" si="114"/>
        <v>1.2068058183561223E-9</v>
      </c>
      <c r="AB307">
        <f t="shared" si="117"/>
        <v>1.6205668029884335E-9</v>
      </c>
      <c r="AC307">
        <v>100.5</v>
      </c>
      <c r="AD307">
        <f>_xlfn.POISSON.DIST(AC307+0.5,$AH$1,FALSE)</f>
        <v>1.8402489339941794E-72</v>
      </c>
      <c r="AE307">
        <f>1-_xlfn.POISSON.DIST(AC307-0.5,$AH$1,TRUE)</f>
        <v>0</v>
      </c>
    </row>
    <row r="308" spans="1:31">
      <c r="A308">
        <v>305</v>
      </c>
      <c r="B308" t="e">
        <f t="shared" si="100"/>
        <v>#NUM!</v>
      </c>
      <c r="D308" s="43">
        <f t="shared" si="101"/>
        <v>0</v>
      </c>
      <c r="E308" s="43">
        <f t="shared" si="109"/>
        <v>0</v>
      </c>
      <c r="F308" s="43">
        <f t="shared" si="102"/>
        <v>1</v>
      </c>
      <c r="G308" s="43">
        <f t="shared" si="110"/>
        <v>0</v>
      </c>
      <c r="H308" s="43">
        <f t="shared" si="111"/>
        <v>1</v>
      </c>
      <c r="I308" s="76">
        <f t="shared" si="115"/>
        <v>0</v>
      </c>
      <c r="J308" s="57">
        <f t="shared" si="112"/>
        <v>0</v>
      </c>
      <c r="K308" s="58">
        <f t="shared" si="113"/>
        <v>0</v>
      </c>
      <c r="L308" s="58"/>
      <c r="M308" s="40">
        <f t="shared" si="103"/>
        <v>1.2244209673807312E+277</v>
      </c>
      <c r="N308" s="40">
        <f t="shared" si="104"/>
        <v>1.2244209673807098E-28</v>
      </c>
      <c r="O308" s="50">
        <f t="shared" si="105"/>
        <v>305</v>
      </c>
      <c r="P308" s="40">
        <f t="shared" si="106"/>
        <v>1.5665282249829092E-29</v>
      </c>
      <c r="Q308" s="46">
        <f t="shared" si="107"/>
        <v>-321</v>
      </c>
      <c r="R308" s="40">
        <f t="shared" si="119"/>
        <v>7.8161436727006199</v>
      </c>
      <c r="S308" s="46">
        <f t="shared" si="120"/>
        <v>626</v>
      </c>
      <c r="T308" s="40"/>
      <c r="U308" s="35"/>
      <c r="V308" s="38" t="e">
        <f t="shared" si="108"/>
        <v>#NUM!</v>
      </c>
      <c r="W308" s="35">
        <f t="shared" si="118"/>
        <v>7.81614367270062E+64</v>
      </c>
      <c r="Y308">
        <v>562</v>
      </c>
      <c r="Z308">
        <f t="shared" si="116"/>
        <v>30.500000000000163</v>
      </c>
      <c r="AA308">
        <f t="shared" si="114"/>
        <v>1.0554021196305241E-9</v>
      </c>
      <c r="AB308">
        <f t="shared" si="117"/>
        <v>1.4157474907132621E-9</v>
      </c>
      <c r="AC308" s="115">
        <f>AC307+1</f>
        <v>101.5</v>
      </c>
      <c r="AD308" s="115">
        <f>AD307</f>
        <v>1.8402489339941794E-72</v>
      </c>
      <c r="AE308" s="115">
        <f>AE307</f>
        <v>0</v>
      </c>
    </row>
    <row r="309" spans="1:31">
      <c r="A309">
        <v>306</v>
      </c>
      <c r="B309" t="e">
        <f t="shared" si="100"/>
        <v>#NUM!</v>
      </c>
      <c r="D309" s="43">
        <f t="shared" si="101"/>
        <v>0</v>
      </c>
      <c r="E309" s="43">
        <f t="shared" si="109"/>
        <v>0</v>
      </c>
      <c r="F309" s="43">
        <f t="shared" si="102"/>
        <v>1</v>
      </c>
      <c r="G309" s="43">
        <f t="shared" si="110"/>
        <v>0</v>
      </c>
      <c r="H309" s="43">
        <f t="shared" si="111"/>
        <v>1</v>
      </c>
      <c r="I309" s="76">
        <f t="shared" si="115"/>
        <v>0</v>
      </c>
      <c r="J309" s="57">
        <f t="shared" si="112"/>
        <v>0</v>
      </c>
      <c r="K309" s="58">
        <f t="shared" si="113"/>
        <v>0</v>
      </c>
      <c r="L309" s="58"/>
      <c r="M309" s="40">
        <f t="shared" si="103"/>
        <v>9.9178098357839234E+277</v>
      </c>
      <c r="N309" s="40">
        <f t="shared" si="104"/>
        <v>9.9178098357837477E-29</v>
      </c>
      <c r="O309" s="50">
        <f t="shared" si="105"/>
        <v>306</v>
      </c>
      <c r="P309" s="40">
        <f t="shared" si="106"/>
        <v>4.1466923602488765E-29</v>
      </c>
      <c r="Q309" s="46">
        <f t="shared" si="107"/>
        <v>-323</v>
      </c>
      <c r="R309" s="40">
        <f t="shared" si="119"/>
        <v>2.3917399638463896</v>
      </c>
      <c r="S309" s="46">
        <f t="shared" si="120"/>
        <v>629</v>
      </c>
      <c r="T309" s="40"/>
      <c r="U309" s="35"/>
      <c r="V309" s="38" t="e">
        <f t="shared" si="108"/>
        <v>#NUM!</v>
      </c>
      <c r="W309" s="35">
        <f t="shared" si="118"/>
        <v>2.3917399638463898E+67</v>
      </c>
      <c r="Y309">
        <v>562</v>
      </c>
      <c r="Z309">
        <f t="shared" si="116"/>
        <v>30.600000000000165</v>
      </c>
      <c r="AA309">
        <f t="shared" si="114"/>
        <v>9.2269559159361332E-10</v>
      </c>
      <c r="AB309">
        <f t="shared" si="117"/>
        <v>1.2364252819227488E-9</v>
      </c>
      <c r="AC309" s="116">
        <f>AC310</f>
        <v>0</v>
      </c>
      <c r="AD309" s="116">
        <v>0</v>
      </c>
      <c r="AE309" s="116">
        <v>0</v>
      </c>
    </row>
    <row r="310" spans="1:31">
      <c r="A310">
        <v>307</v>
      </c>
      <c r="B310" t="e">
        <f t="shared" si="100"/>
        <v>#NUM!</v>
      </c>
      <c r="D310" s="43">
        <f t="shared" si="101"/>
        <v>0</v>
      </c>
      <c r="E310" s="43">
        <f t="shared" si="109"/>
        <v>0</v>
      </c>
      <c r="F310" s="43">
        <f t="shared" si="102"/>
        <v>1</v>
      </c>
      <c r="G310" s="43">
        <f t="shared" si="110"/>
        <v>0</v>
      </c>
      <c r="H310" s="43">
        <f t="shared" si="111"/>
        <v>1</v>
      </c>
      <c r="I310" s="76">
        <f t="shared" si="115"/>
        <v>0</v>
      </c>
      <c r="J310" s="57">
        <f t="shared" si="112"/>
        <v>0</v>
      </c>
      <c r="K310" s="58">
        <f t="shared" si="113"/>
        <v>0</v>
      </c>
      <c r="L310" s="58"/>
      <c r="M310" s="40">
        <f t="shared" si="103"/>
        <v>8.0334259669849767E+278</v>
      </c>
      <c r="N310" s="40">
        <f t="shared" si="104"/>
        <v>8.0334259669848344E-29</v>
      </c>
      <c r="O310" s="50">
        <f t="shared" si="105"/>
        <v>307</v>
      </c>
      <c r="P310" s="40">
        <f t="shared" si="106"/>
        <v>1.0940784403262508E-29</v>
      </c>
      <c r="Q310" s="46">
        <f t="shared" si="107"/>
        <v>-324</v>
      </c>
      <c r="R310" s="40">
        <f t="shared" si="119"/>
        <v>7.3426416890084152</v>
      </c>
      <c r="S310" s="46">
        <f t="shared" si="120"/>
        <v>631</v>
      </c>
      <c r="T310" s="40"/>
      <c r="U310" s="35"/>
      <c r="V310" s="38" t="e">
        <f t="shared" si="108"/>
        <v>#NUM!</v>
      </c>
      <c r="W310" s="35">
        <f t="shared" si="118"/>
        <v>7.3426416890084161E+69</v>
      </c>
      <c r="Y310">
        <v>562</v>
      </c>
      <c r="Z310">
        <f t="shared" si="116"/>
        <v>30.700000000000166</v>
      </c>
      <c r="AA310">
        <f t="shared" si="114"/>
        <v>8.0641629813372353E-10</v>
      </c>
      <c r="AB310">
        <f t="shared" si="117"/>
        <v>1.0794774693638319E-9</v>
      </c>
    </row>
    <row r="311" spans="1:31">
      <c r="A311">
        <v>308</v>
      </c>
      <c r="B311" t="e">
        <f t="shared" si="100"/>
        <v>#NUM!</v>
      </c>
      <c r="D311" s="43">
        <f t="shared" si="101"/>
        <v>0</v>
      </c>
      <c r="E311" s="43">
        <f t="shared" si="109"/>
        <v>0</v>
      </c>
      <c r="F311" s="43">
        <f t="shared" si="102"/>
        <v>1</v>
      </c>
      <c r="G311" s="43">
        <f t="shared" si="110"/>
        <v>0</v>
      </c>
      <c r="H311" s="43">
        <f t="shared" si="111"/>
        <v>1</v>
      </c>
      <c r="I311" s="76">
        <f t="shared" si="115"/>
        <v>0</v>
      </c>
      <c r="J311" s="57">
        <f t="shared" si="112"/>
        <v>0</v>
      </c>
      <c r="K311" s="58">
        <f t="shared" si="113"/>
        <v>0</v>
      </c>
      <c r="L311" s="58"/>
      <c r="M311" s="40">
        <f t="shared" si="103"/>
        <v>6.5070750332578318E+279</v>
      </c>
      <c r="N311" s="40">
        <f t="shared" si="104"/>
        <v>6.5070750332577169E-29</v>
      </c>
      <c r="O311" s="50">
        <f t="shared" si="105"/>
        <v>308</v>
      </c>
      <c r="P311" s="40">
        <f t="shared" si="106"/>
        <v>2.8772842099489063E-29</v>
      </c>
      <c r="Q311" s="46">
        <f t="shared" si="107"/>
        <v>-326</v>
      </c>
      <c r="R311" s="40">
        <f t="shared" si="119"/>
        <v>2.261533640214592</v>
      </c>
      <c r="S311" s="46">
        <f t="shared" si="120"/>
        <v>634</v>
      </c>
      <c r="T311" s="40"/>
      <c r="U311" s="35"/>
      <c r="V311" s="38" t="e">
        <f t="shared" si="108"/>
        <v>#NUM!</v>
      </c>
      <c r="W311" s="35">
        <f t="shared" si="118"/>
        <v>2.2615336402145921E+72</v>
      </c>
      <c r="Y311">
        <v>562</v>
      </c>
      <c r="Z311">
        <f t="shared" si="116"/>
        <v>30.800000000000168</v>
      </c>
      <c r="AA311">
        <f t="shared" si="114"/>
        <v>7.0456483252165628E-10</v>
      </c>
      <c r="AB311">
        <f t="shared" si="117"/>
        <v>9.4215711038942457E-10</v>
      </c>
    </row>
    <row r="312" spans="1:31">
      <c r="A312">
        <v>309</v>
      </c>
      <c r="B312" t="e">
        <f t="shared" si="100"/>
        <v>#NUM!</v>
      </c>
      <c r="D312" s="43">
        <f t="shared" si="101"/>
        <v>0</v>
      </c>
      <c r="E312" s="43">
        <f t="shared" si="109"/>
        <v>0</v>
      </c>
      <c r="F312" s="43">
        <f t="shared" si="102"/>
        <v>1</v>
      </c>
      <c r="G312" s="43">
        <f t="shared" si="110"/>
        <v>0</v>
      </c>
      <c r="H312" s="43">
        <f t="shared" si="111"/>
        <v>1</v>
      </c>
      <c r="I312" s="76">
        <f t="shared" si="115"/>
        <v>0</v>
      </c>
      <c r="J312" s="57">
        <f t="shared" si="112"/>
        <v>0</v>
      </c>
      <c r="K312" s="58">
        <f t="shared" si="113"/>
        <v>0</v>
      </c>
      <c r="L312" s="58"/>
      <c r="M312" s="40">
        <f t="shared" si="103"/>
        <v>5.2707307769388429E+280</v>
      </c>
      <c r="N312" s="40">
        <f t="shared" si="104"/>
        <v>5.2707307769387496E-29</v>
      </c>
      <c r="O312" s="50">
        <f t="shared" si="105"/>
        <v>309</v>
      </c>
      <c r="P312" s="40">
        <f t="shared" si="106"/>
        <v>7.5423955018078105E-30</v>
      </c>
      <c r="Q312" s="46">
        <f t="shared" si="107"/>
        <v>-327</v>
      </c>
      <c r="R312" s="40">
        <f t="shared" si="119"/>
        <v>6.9881389482630905</v>
      </c>
      <c r="S312" s="46">
        <f t="shared" si="120"/>
        <v>636</v>
      </c>
      <c r="T312" s="40"/>
      <c r="U312" s="35"/>
      <c r="V312" s="38" t="e">
        <f t="shared" si="108"/>
        <v>#NUM!</v>
      </c>
      <c r="W312" s="35">
        <f t="shared" si="118"/>
        <v>6.9881389482630901E+74</v>
      </c>
      <c r="Y312">
        <v>562</v>
      </c>
      <c r="Z312">
        <f t="shared" si="116"/>
        <v>30.900000000000169</v>
      </c>
      <c r="AA312">
        <f t="shared" si="114"/>
        <v>6.1538072204474146E-10</v>
      </c>
      <c r="AB312">
        <f t="shared" si="117"/>
        <v>8.2204866957197978E-10</v>
      </c>
    </row>
    <row r="313" spans="1:31">
      <c r="A313">
        <v>310</v>
      </c>
      <c r="B313" t="e">
        <f t="shared" si="100"/>
        <v>#NUM!</v>
      </c>
      <c r="D313" s="43">
        <f t="shared" si="101"/>
        <v>0</v>
      </c>
      <c r="E313" s="43">
        <f t="shared" si="109"/>
        <v>0</v>
      </c>
      <c r="F313" s="43">
        <f t="shared" si="102"/>
        <v>1</v>
      </c>
      <c r="G313" s="43">
        <f t="shared" si="110"/>
        <v>0</v>
      </c>
      <c r="H313" s="43">
        <f t="shared" si="111"/>
        <v>1</v>
      </c>
      <c r="I313" s="76">
        <f t="shared" si="115"/>
        <v>0</v>
      </c>
      <c r="J313" s="57">
        <f t="shared" si="112"/>
        <v>0</v>
      </c>
      <c r="K313" s="58">
        <f t="shared" si="113"/>
        <v>0</v>
      </c>
      <c r="L313" s="58"/>
      <c r="M313" s="40">
        <f t="shared" si="103"/>
        <v>4.269291929320463E+281</v>
      </c>
      <c r="N313" s="40">
        <f t="shared" si="104"/>
        <v>4.2692919293203876E-29</v>
      </c>
      <c r="O313" s="50">
        <f t="shared" si="105"/>
        <v>310</v>
      </c>
      <c r="P313" s="40">
        <f t="shared" si="106"/>
        <v>1.97075495369817E-29</v>
      </c>
      <c r="Q313" s="46">
        <f t="shared" si="107"/>
        <v>-329</v>
      </c>
      <c r="R313" s="40">
        <f t="shared" si="119"/>
        <v>2.166323073961558</v>
      </c>
      <c r="S313" s="46">
        <f t="shared" si="120"/>
        <v>639</v>
      </c>
      <c r="T313" s="40"/>
      <c r="U313" s="35"/>
      <c r="V313" s="38" t="e">
        <f t="shared" si="108"/>
        <v>#NUM!</v>
      </c>
      <c r="W313" s="35">
        <f t="shared" si="118"/>
        <v>2.1663230739615578E+77</v>
      </c>
      <c r="Y313">
        <v>562</v>
      </c>
      <c r="Z313">
        <f t="shared" si="116"/>
        <v>31.000000000000171</v>
      </c>
      <c r="AA313">
        <f t="shared" si="114"/>
        <v>5.3731444115695561E-10</v>
      </c>
      <c r="AB313">
        <f t="shared" si="117"/>
        <v>7.1702878840180376E-10</v>
      </c>
    </row>
    <row r="314" spans="1:31">
      <c r="A314">
        <v>311</v>
      </c>
      <c r="B314" t="e">
        <f t="shared" si="100"/>
        <v>#NUM!</v>
      </c>
      <c r="D314" s="43">
        <f t="shared" si="101"/>
        <v>0</v>
      </c>
      <c r="E314" s="43">
        <f t="shared" si="109"/>
        <v>0</v>
      </c>
      <c r="F314" s="43">
        <f t="shared" si="102"/>
        <v>1</v>
      </c>
      <c r="G314" s="43">
        <f t="shared" si="110"/>
        <v>0</v>
      </c>
      <c r="H314" s="43">
        <f t="shared" si="111"/>
        <v>1</v>
      </c>
      <c r="I314" s="76">
        <f t="shared" si="115"/>
        <v>0</v>
      </c>
      <c r="J314" s="57">
        <f t="shared" si="112"/>
        <v>0</v>
      </c>
      <c r="K314" s="58">
        <f t="shared" si="113"/>
        <v>0</v>
      </c>
      <c r="L314" s="58"/>
      <c r="M314" s="40">
        <f t="shared" si="103"/>
        <v>3.4581264627495747E+282</v>
      </c>
      <c r="N314" s="40">
        <f t="shared" si="104"/>
        <v>3.4581264627495129E-29</v>
      </c>
      <c r="O314" s="50">
        <f t="shared" si="105"/>
        <v>311</v>
      </c>
      <c r="P314" s="40">
        <f t="shared" si="106"/>
        <v>5.1328344453232073E-30</v>
      </c>
      <c r="Q314" s="46">
        <f t="shared" si="107"/>
        <v>-330</v>
      </c>
      <c r="R314" s="40">
        <f t="shared" si="119"/>
        <v>6.7372647600204445</v>
      </c>
      <c r="S314" s="46">
        <f t="shared" si="120"/>
        <v>641</v>
      </c>
      <c r="T314" s="40"/>
      <c r="U314" s="35"/>
      <c r="V314" s="38" t="e">
        <f t="shared" si="108"/>
        <v>#NUM!</v>
      </c>
      <c r="W314" s="35">
        <f t="shared" si="118"/>
        <v>6.7372647600204444E+79</v>
      </c>
      <c r="Y314">
        <v>562</v>
      </c>
      <c r="Z314">
        <f t="shared" si="116"/>
        <v>31.100000000000172</v>
      </c>
      <c r="AA314">
        <f t="shared" si="114"/>
        <v>4.6900263116247451E-10</v>
      </c>
      <c r="AB314">
        <f t="shared" si="117"/>
        <v>6.2523160311674605E-10</v>
      </c>
    </row>
    <row r="315" spans="1:31">
      <c r="A315">
        <v>312</v>
      </c>
      <c r="B315" t="e">
        <f t="shared" si="100"/>
        <v>#NUM!</v>
      </c>
      <c r="D315" s="43">
        <f t="shared" si="101"/>
        <v>0</v>
      </c>
      <c r="E315" s="43">
        <f t="shared" si="109"/>
        <v>0</v>
      </c>
      <c r="F315" s="43">
        <f t="shared" si="102"/>
        <v>1</v>
      </c>
      <c r="G315" s="43">
        <f t="shared" si="110"/>
        <v>0</v>
      </c>
      <c r="H315" s="43">
        <f t="shared" si="111"/>
        <v>1</v>
      </c>
      <c r="I315" s="76">
        <f t="shared" si="115"/>
        <v>0</v>
      </c>
      <c r="J315" s="57">
        <f t="shared" si="112"/>
        <v>0</v>
      </c>
      <c r="K315" s="58">
        <f t="shared" si="113"/>
        <v>0</v>
      </c>
      <c r="L315" s="58"/>
      <c r="M315" s="40">
        <f t="shared" si="103"/>
        <v>2.8010824348271556E+283</v>
      </c>
      <c r="N315" s="40">
        <f t="shared" si="104"/>
        <v>2.8010824348271054E-29</v>
      </c>
      <c r="O315" s="50">
        <f t="shared" si="105"/>
        <v>312</v>
      </c>
      <c r="P315" s="40">
        <f t="shared" si="106"/>
        <v>1.3325627886896788E-29</v>
      </c>
      <c r="Q315" s="46">
        <f t="shared" si="107"/>
        <v>-332</v>
      </c>
      <c r="R315" s="40">
        <f t="shared" si="119"/>
        <v>2.1020266051263787</v>
      </c>
      <c r="S315" s="46">
        <f t="shared" si="120"/>
        <v>644</v>
      </c>
      <c r="T315" s="40"/>
      <c r="U315" s="35"/>
      <c r="V315" s="38" t="e">
        <f t="shared" si="108"/>
        <v>#NUM!</v>
      </c>
      <c r="W315" s="35">
        <f t="shared" ref="W315:W346" si="121">W314*A315</f>
        <v>2.1020266051263788E+82</v>
      </c>
      <c r="Y315">
        <v>562</v>
      </c>
      <c r="Z315">
        <f t="shared" si="116"/>
        <v>31.200000000000173</v>
      </c>
      <c r="AA315">
        <f t="shared" si="114"/>
        <v>4.0924616798578937E-10</v>
      </c>
      <c r="AB315">
        <f t="shared" si="117"/>
        <v>5.4501809539884006E-10</v>
      </c>
    </row>
    <row r="316" spans="1:31">
      <c r="A316">
        <v>313</v>
      </c>
      <c r="B316" t="e">
        <f t="shared" si="100"/>
        <v>#NUM!</v>
      </c>
      <c r="D316" s="43">
        <f t="shared" si="101"/>
        <v>0</v>
      </c>
      <c r="E316" s="43">
        <f t="shared" si="109"/>
        <v>0</v>
      </c>
      <c r="F316" s="43">
        <f t="shared" si="102"/>
        <v>1</v>
      </c>
      <c r="G316" s="43">
        <f t="shared" si="110"/>
        <v>0</v>
      </c>
      <c r="H316" s="43">
        <f t="shared" si="111"/>
        <v>1</v>
      </c>
      <c r="I316" s="76">
        <f t="shared" si="115"/>
        <v>0</v>
      </c>
      <c r="J316" s="57">
        <f t="shared" si="112"/>
        <v>0</v>
      </c>
      <c r="K316" s="58">
        <f t="shared" si="113"/>
        <v>0</v>
      </c>
      <c r="L316" s="58"/>
      <c r="M316" s="40">
        <f t="shared" si="103"/>
        <v>2.2688767722099957E+284</v>
      </c>
      <c r="N316" s="40">
        <f t="shared" si="104"/>
        <v>2.268876772209955E-29</v>
      </c>
      <c r="O316" s="50">
        <f t="shared" si="105"/>
        <v>313</v>
      </c>
      <c r="P316" s="40">
        <f t="shared" si="106"/>
        <v>3.4484851720084336E-30</v>
      </c>
      <c r="Q316" s="46">
        <f t="shared" si="107"/>
        <v>-333</v>
      </c>
      <c r="R316" s="40">
        <f t="shared" si="119"/>
        <v>6.5793432740455646</v>
      </c>
      <c r="S316" s="46">
        <f t="shared" si="120"/>
        <v>646</v>
      </c>
      <c r="T316" s="40"/>
      <c r="U316" s="35"/>
      <c r="V316" s="38" t="e">
        <f t="shared" si="108"/>
        <v>#NUM!</v>
      </c>
      <c r="W316" s="35">
        <f t="shared" si="121"/>
        <v>6.5793432740455654E+84</v>
      </c>
      <c r="Y316">
        <v>562</v>
      </c>
      <c r="Z316">
        <f t="shared" si="116"/>
        <v>31.300000000000175</v>
      </c>
      <c r="AA316">
        <f t="shared" si="114"/>
        <v>3.5699075855201775E-10</v>
      </c>
      <c r="AB316">
        <f t="shared" si="117"/>
        <v>4.7494901756059286E-10</v>
      </c>
    </row>
    <row r="317" spans="1:31">
      <c r="A317">
        <v>314</v>
      </c>
      <c r="B317" t="e">
        <f t="shared" si="100"/>
        <v>#NUM!</v>
      </c>
      <c r="D317" s="43">
        <f t="shared" si="101"/>
        <v>0</v>
      </c>
      <c r="E317" s="43">
        <f t="shared" si="109"/>
        <v>0</v>
      </c>
      <c r="F317" s="43">
        <f t="shared" si="102"/>
        <v>1</v>
      </c>
      <c r="G317" s="43">
        <f t="shared" si="110"/>
        <v>0</v>
      </c>
      <c r="H317" s="43">
        <f t="shared" si="111"/>
        <v>1</v>
      </c>
      <c r="I317" s="76">
        <f t="shared" si="115"/>
        <v>0</v>
      </c>
      <c r="J317" s="57">
        <f t="shared" si="112"/>
        <v>0</v>
      </c>
      <c r="K317" s="58">
        <f t="shared" si="113"/>
        <v>0</v>
      </c>
      <c r="L317" s="58"/>
      <c r="M317" s="40">
        <f t="shared" si="103"/>
        <v>1.8377901854900972E+285</v>
      </c>
      <c r="N317" s="40">
        <f t="shared" si="104"/>
        <v>1.8377901854900638E-29</v>
      </c>
      <c r="O317" s="50">
        <f t="shared" si="105"/>
        <v>314</v>
      </c>
      <c r="P317" s="40">
        <f t="shared" si="106"/>
        <v>8.8957738513593368E-30</v>
      </c>
      <c r="Q317" s="46">
        <f t="shared" si="107"/>
        <v>-335</v>
      </c>
      <c r="R317" s="40">
        <f t="shared" si="119"/>
        <v>2.0659137880503073</v>
      </c>
      <c r="S317" s="46">
        <f t="shared" si="120"/>
        <v>649</v>
      </c>
      <c r="T317" s="40"/>
      <c r="U317" s="35"/>
      <c r="V317" s="38" t="e">
        <f t="shared" si="108"/>
        <v>#NUM!</v>
      </c>
      <c r="W317" s="35">
        <f t="shared" si="121"/>
        <v>2.0659137880503074E+87</v>
      </c>
      <c r="Y317">
        <v>562</v>
      </c>
      <c r="Z317">
        <f t="shared" si="116"/>
        <v>31.400000000000176</v>
      </c>
      <c r="AA317">
        <f t="shared" si="114"/>
        <v>3.1130978116828962E-10</v>
      </c>
      <c r="AB317">
        <f t="shared" si="117"/>
        <v>4.1376098463230407E-10</v>
      </c>
    </row>
    <row r="318" spans="1:31">
      <c r="A318">
        <v>315</v>
      </c>
      <c r="B318" t="e">
        <f t="shared" si="100"/>
        <v>#NUM!</v>
      </c>
      <c r="D318" s="43">
        <f t="shared" si="101"/>
        <v>0</v>
      </c>
      <c r="E318" s="43">
        <f t="shared" si="109"/>
        <v>0</v>
      </c>
      <c r="F318" s="43">
        <f t="shared" si="102"/>
        <v>1</v>
      </c>
      <c r="G318" s="43">
        <f t="shared" si="110"/>
        <v>0</v>
      </c>
      <c r="H318" s="43">
        <f t="shared" si="111"/>
        <v>1</v>
      </c>
      <c r="I318" s="76">
        <f t="shared" si="115"/>
        <v>0</v>
      </c>
      <c r="J318" s="57">
        <f t="shared" si="112"/>
        <v>0</v>
      </c>
      <c r="K318" s="58">
        <f t="shared" si="113"/>
        <v>0</v>
      </c>
      <c r="L318" s="58"/>
      <c r="M318" s="40">
        <f t="shared" si="103"/>
        <v>1.4886100502469781E+286</v>
      </c>
      <c r="N318" s="40">
        <f t="shared" si="104"/>
        <v>1.4886100502469517E-29</v>
      </c>
      <c r="O318" s="50">
        <f t="shared" si="105"/>
        <v>315</v>
      </c>
      <c r="P318" s="40">
        <f t="shared" si="106"/>
        <v>2.2874847046352579E-30</v>
      </c>
      <c r="Q318" s="46">
        <f t="shared" si="107"/>
        <v>-336</v>
      </c>
      <c r="R318" s="40">
        <f t="shared" si="119"/>
        <v>6.5076284323584686</v>
      </c>
      <c r="S318" s="46">
        <f t="shared" si="120"/>
        <v>651</v>
      </c>
      <c r="T318" s="40"/>
      <c r="U318" s="35"/>
      <c r="V318" s="38" t="e">
        <f t="shared" si="108"/>
        <v>#NUM!</v>
      </c>
      <c r="W318" s="35">
        <f t="shared" si="121"/>
        <v>6.5076284323584688E+89</v>
      </c>
      <c r="Y318">
        <v>562</v>
      </c>
      <c r="Z318">
        <f t="shared" si="116"/>
        <v>31.500000000000178</v>
      </c>
      <c r="AA318">
        <f t="shared" si="114"/>
        <v>2.7138911647641246E-10</v>
      </c>
      <c r="AB318">
        <f t="shared" si="117"/>
        <v>3.6034537108274029E-10</v>
      </c>
    </row>
    <row r="319" spans="1:31">
      <c r="A319">
        <v>316</v>
      </c>
      <c r="B319" t="e">
        <f t="shared" si="100"/>
        <v>#NUM!</v>
      </c>
      <c r="D319" s="43">
        <f t="shared" si="101"/>
        <v>0</v>
      </c>
      <c r="E319" s="43">
        <f t="shared" si="109"/>
        <v>0</v>
      </c>
      <c r="F319" s="43">
        <f t="shared" si="102"/>
        <v>1</v>
      </c>
      <c r="G319" s="43">
        <f t="shared" si="110"/>
        <v>0</v>
      </c>
      <c r="H319" s="43">
        <f t="shared" si="111"/>
        <v>1</v>
      </c>
      <c r="I319" s="76">
        <f t="shared" si="115"/>
        <v>0</v>
      </c>
      <c r="J319" s="57">
        <f t="shared" si="112"/>
        <v>0</v>
      </c>
      <c r="K319" s="58">
        <f t="shared" si="113"/>
        <v>0</v>
      </c>
      <c r="L319" s="58"/>
      <c r="M319" s="40">
        <f t="shared" si="103"/>
        <v>1.2057741407000524E+287</v>
      </c>
      <c r="N319" s="40">
        <f t="shared" si="104"/>
        <v>1.2057741407000307E-29</v>
      </c>
      <c r="O319" s="50">
        <f t="shared" si="105"/>
        <v>316</v>
      </c>
      <c r="P319" s="40">
        <f t="shared" si="106"/>
        <v>5.8634892745397425E-30</v>
      </c>
      <c r="Q319" s="46">
        <f t="shared" si="107"/>
        <v>-338</v>
      </c>
      <c r="R319" s="40">
        <f t="shared" si="119"/>
        <v>2.0564105846252758</v>
      </c>
      <c r="S319" s="46">
        <f t="shared" si="120"/>
        <v>654</v>
      </c>
      <c r="T319" s="40"/>
      <c r="U319" s="35"/>
      <c r="V319" s="38" t="e">
        <f t="shared" si="108"/>
        <v>#NUM!</v>
      </c>
      <c r="W319" s="35">
        <f t="shared" si="121"/>
        <v>2.0564105846252761E+92</v>
      </c>
      <c r="Y319">
        <v>562</v>
      </c>
      <c r="Z319">
        <f t="shared" si="116"/>
        <v>31.600000000000179</v>
      </c>
      <c r="AA319">
        <f t="shared" si="114"/>
        <v>2.3651374341481137E-10</v>
      </c>
      <c r="AB319">
        <f t="shared" si="117"/>
        <v>3.1372969032913581E-10</v>
      </c>
    </row>
    <row r="320" spans="1:31">
      <c r="A320">
        <v>317</v>
      </c>
      <c r="B320" t="e">
        <f t="shared" si="100"/>
        <v>#NUM!</v>
      </c>
      <c r="D320" s="43">
        <f t="shared" si="101"/>
        <v>0</v>
      </c>
      <c r="E320" s="43">
        <f t="shared" si="109"/>
        <v>0</v>
      </c>
      <c r="F320" s="43">
        <f t="shared" si="102"/>
        <v>1</v>
      </c>
      <c r="G320" s="43">
        <f t="shared" si="110"/>
        <v>0</v>
      </c>
      <c r="H320" s="43">
        <f t="shared" si="111"/>
        <v>1</v>
      </c>
      <c r="I320" s="76">
        <f t="shared" si="115"/>
        <v>0</v>
      </c>
      <c r="J320" s="57">
        <f t="shared" si="112"/>
        <v>0</v>
      </c>
      <c r="K320" s="58">
        <f t="shared" si="113"/>
        <v>0</v>
      </c>
      <c r="L320" s="58"/>
      <c r="M320" s="40">
        <f t="shared" si="103"/>
        <v>9.766770539670423E+287</v>
      </c>
      <c r="N320" s="40">
        <f t="shared" si="104"/>
        <v>9.766770539670248E-30</v>
      </c>
      <c r="O320" s="50">
        <f t="shared" si="105"/>
        <v>317</v>
      </c>
      <c r="P320" s="40">
        <f t="shared" si="106"/>
        <v>1.4982417389202495E-30</v>
      </c>
      <c r="Q320" s="46">
        <f t="shared" si="107"/>
        <v>-339</v>
      </c>
      <c r="R320" s="40">
        <f t="shared" si="119"/>
        <v>6.518821553262125</v>
      </c>
      <c r="S320" s="46">
        <f t="shared" si="120"/>
        <v>656</v>
      </c>
      <c r="T320" s="40"/>
      <c r="U320" s="35"/>
      <c r="V320" s="38" t="e">
        <f t="shared" si="108"/>
        <v>#NUM!</v>
      </c>
      <c r="W320" s="35">
        <f t="shared" si="121"/>
        <v>6.5188215532621252E+94</v>
      </c>
      <c r="Y320">
        <v>562</v>
      </c>
      <c r="Z320">
        <f t="shared" si="116"/>
        <v>31.70000000000018</v>
      </c>
      <c r="AA320">
        <f t="shared" si="114"/>
        <v>2.0605589952312373E-10</v>
      </c>
      <c r="AB320">
        <f t="shared" si="117"/>
        <v>2.7306117123010611E-10</v>
      </c>
    </row>
    <row r="321" spans="1:28">
      <c r="A321">
        <v>318</v>
      </c>
      <c r="B321" t="e">
        <f t="shared" si="100"/>
        <v>#NUM!</v>
      </c>
      <c r="D321" s="43">
        <f t="shared" si="101"/>
        <v>0</v>
      </c>
      <c r="E321" s="43">
        <f t="shared" si="109"/>
        <v>0</v>
      </c>
      <c r="F321" s="43">
        <f t="shared" si="102"/>
        <v>1</v>
      </c>
      <c r="G321" s="43">
        <f t="shared" si="110"/>
        <v>0</v>
      </c>
      <c r="H321" s="43">
        <f t="shared" si="111"/>
        <v>1</v>
      </c>
      <c r="I321" s="76">
        <f t="shared" si="115"/>
        <v>0</v>
      </c>
      <c r="J321" s="57">
        <f t="shared" si="112"/>
        <v>0</v>
      </c>
      <c r="K321" s="58">
        <f t="shared" si="113"/>
        <v>0</v>
      </c>
      <c r="L321" s="58"/>
      <c r="M321" s="40">
        <f t="shared" si="103"/>
        <v>7.911084137133045E+288</v>
      </c>
      <c r="N321" s="40">
        <f t="shared" si="104"/>
        <v>7.9110841371329007E-30</v>
      </c>
      <c r="O321" s="50">
        <f t="shared" si="105"/>
        <v>318</v>
      </c>
      <c r="P321" s="40">
        <f t="shared" si="106"/>
        <v>3.8162761274383712E-30</v>
      </c>
      <c r="Q321" s="46">
        <f t="shared" si="107"/>
        <v>-341</v>
      </c>
      <c r="R321" s="40">
        <f t="shared" si="119"/>
        <v>2.0729852539373557</v>
      </c>
      <c r="S321" s="46">
        <f t="shared" si="120"/>
        <v>659</v>
      </c>
      <c r="T321" s="40"/>
      <c r="U321" s="35"/>
      <c r="V321" s="38" t="e">
        <f t="shared" si="108"/>
        <v>#NUM!</v>
      </c>
      <c r="W321" s="35">
        <f t="shared" si="121"/>
        <v>2.0729852539373558E+97</v>
      </c>
      <c r="Y321">
        <v>562</v>
      </c>
      <c r="Z321">
        <f t="shared" si="116"/>
        <v>31.800000000000182</v>
      </c>
      <c r="AA321">
        <f t="shared" si="114"/>
        <v>1.7946462715173699E-10</v>
      </c>
      <c r="AB321">
        <f t="shared" si="117"/>
        <v>2.3759227786776172E-10</v>
      </c>
    </row>
    <row r="322" spans="1:28">
      <c r="A322">
        <v>319</v>
      </c>
      <c r="B322" t="e">
        <f t="shared" si="100"/>
        <v>#NUM!</v>
      </c>
      <c r="D322" s="43">
        <f t="shared" si="101"/>
        <v>0</v>
      </c>
      <c r="E322" s="43">
        <f t="shared" si="109"/>
        <v>0</v>
      </c>
      <c r="F322" s="43">
        <f t="shared" si="102"/>
        <v>1</v>
      </c>
      <c r="G322" s="43">
        <f t="shared" si="110"/>
        <v>0</v>
      </c>
      <c r="H322" s="43">
        <f t="shared" si="111"/>
        <v>1</v>
      </c>
      <c r="I322" s="76">
        <f t="shared" si="115"/>
        <v>0</v>
      </c>
      <c r="J322" s="57">
        <f t="shared" si="112"/>
        <v>0</v>
      </c>
      <c r="K322" s="58">
        <f t="shared" si="113"/>
        <v>0</v>
      </c>
      <c r="L322" s="58"/>
      <c r="M322" s="40">
        <f t="shared" si="103"/>
        <v>6.407978151077765E+289</v>
      </c>
      <c r="N322" s="40">
        <f t="shared" si="104"/>
        <v>6.4079781510776481E-30</v>
      </c>
      <c r="O322" s="50">
        <f t="shared" si="105"/>
        <v>319</v>
      </c>
      <c r="P322" s="40">
        <f t="shared" si="106"/>
        <v>9.6902309192008774E-31</v>
      </c>
      <c r="Q322" s="46">
        <f t="shared" si="107"/>
        <v>-342</v>
      </c>
      <c r="R322" s="40">
        <f t="shared" si="119"/>
        <v>6.6128229600601651</v>
      </c>
      <c r="S322" s="46">
        <f t="shared" si="120"/>
        <v>661</v>
      </c>
      <c r="T322" s="40"/>
      <c r="U322" s="35"/>
      <c r="V322" s="38" t="e">
        <f t="shared" si="108"/>
        <v>#NUM!</v>
      </c>
      <c r="W322" s="35">
        <f t="shared" si="121"/>
        <v>6.6128229600601653E+99</v>
      </c>
      <c r="Y322">
        <v>562</v>
      </c>
      <c r="Z322">
        <f t="shared" si="116"/>
        <v>31.900000000000183</v>
      </c>
      <c r="AA322">
        <f t="shared" si="114"/>
        <v>1.5625654697687466E-10</v>
      </c>
      <c r="AB322">
        <f t="shared" si="117"/>
        <v>2.0666794752723366E-10</v>
      </c>
    </row>
    <row r="323" spans="1:28">
      <c r="A323">
        <v>320</v>
      </c>
      <c r="B323" t="e">
        <f t="shared" ref="B323:B386" si="122">($AH$1^A323*EXP(-$AH$1))/FACT(A323)</f>
        <v>#NUM!</v>
      </c>
      <c r="D323" s="43">
        <f t="shared" ref="D323:D386" si="123">P323*AH$7*10^(Q323+AH$8)</f>
        <v>0</v>
      </c>
      <c r="E323" s="43">
        <f t="shared" si="109"/>
        <v>0</v>
      </c>
      <c r="F323" s="43">
        <f t="shared" ref="F323:F386" si="124">_xlfn.POISSON.DIST($A323,$AH$1,TRUE)</f>
        <v>1</v>
      </c>
      <c r="G323" s="43">
        <f t="shared" si="110"/>
        <v>0</v>
      </c>
      <c r="H323" s="43">
        <f t="shared" si="111"/>
        <v>1</v>
      </c>
      <c r="I323" s="76">
        <f t="shared" si="115"/>
        <v>0</v>
      </c>
      <c r="J323" s="57">
        <f t="shared" si="112"/>
        <v>0</v>
      </c>
      <c r="K323" s="58">
        <f t="shared" si="113"/>
        <v>0</v>
      </c>
      <c r="L323" s="58"/>
      <c r="M323" s="40">
        <f t="shared" ref="M323:M386" si="125">AH$1^A323</f>
        <v>5.1904623023729901E+290</v>
      </c>
      <c r="N323" s="40">
        <f t="shared" ref="N323:N386" si="126">AH$12^A323</f>
        <v>5.1904623023728945E-30</v>
      </c>
      <c r="O323" s="50">
        <f t="shared" ref="O323:O386" si="127">AH$10*A323</f>
        <v>320</v>
      </c>
      <c r="P323" s="40">
        <f t="shared" ref="P323:P386" si="128">N323/R323</f>
        <v>2.452839701422722E-30</v>
      </c>
      <c r="Q323" s="46">
        <f t="shared" ref="Q323:Q386" si="129">O323-S323</f>
        <v>-344</v>
      </c>
      <c r="R323" s="40">
        <f t="shared" si="119"/>
        <v>2.1161033472192528</v>
      </c>
      <c r="S323" s="46">
        <f t="shared" si="120"/>
        <v>664</v>
      </c>
      <c r="T323" s="40"/>
      <c r="U323" s="35"/>
      <c r="V323" s="38" t="e">
        <f t="shared" ref="V323:V386" si="130">FACT(A323)</f>
        <v>#NUM!</v>
      </c>
      <c r="W323" s="35">
        <f t="shared" si="121"/>
        <v>2.1161033472192529E+102</v>
      </c>
      <c r="Y323">
        <v>562</v>
      </c>
      <c r="Z323">
        <f t="shared" si="116"/>
        <v>32.000000000000185</v>
      </c>
      <c r="AA323">
        <f t="shared" si="114"/>
        <v>1.3600771791785046E-10</v>
      </c>
      <c r="AB323">
        <f t="shared" si="117"/>
        <v>1.7971434724484681E-10</v>
      </c>
    </row>
    <row r="324" spans="1:28">
      <c r="A324">
        <v>321</v>
      </c>
      <c r="B324" t="e">
        <f t="shared" si="122"/>
        <v>#NUM!</v>
      </c>
      <c r="D324" s="43">
        <f t="shared" si="123"/>
        <v>0</v>
      </c>
      <c r="E324" s="43">
        <f t="shared" ref="E324:E387" si="131">_xlfn.POISSON.DIST($A324,$AH$1,FALSE)</f>
        <v>0</v>
      </c>
      <c r="F324" s="43">
        <f t="shared" si="124"/>
        <v>1</v>
      </c>
      <c r="G324" s="43">
        <f t="shared" ref="G324:G387" si="132">_xlfn.GAMMA.DIST($AH$1,A324+1,1,FALSE)</f>
        <v>0</v>
      </c>
      <c r="H324" s="43">
        <f t="shared" ref="H324:H387" si="133">1-_xlfn.GAMMA.DIST($AH$1,$A324+1,1,TRUE)</f>
        <v>1</v>
      </c>
      <c r="I324" s="76">
        <f t="shared" si="115"/>
        <v>0</v>
      </c>
      <c r="J324" s="57">
        <f t="shared" ref="J324:J387" si="134">IF(A324&lt;AH$2,1,0)</f>
        <v>0</v>
      </c>
      <c r="K324" s="58">
        <f t="shared" ref="K324:K387" si="135">D324*J324</f>
        <v>0</v>
      </c>
      <c r="L324" s="58"/>
      <c r="M324" s="40">
        <f t="shared" si="125"/>
        <v>4.2042744649221224E+291</v>
      </c>
      <c r="N324" s="40">
        <f t="shared" si="126"/>
        <v>4.2042744649220444E-30</v>
      </c>
      <c r="O324" s="50">
        <f t="shared" si="127"/>
        <v>321</v>
      </c>
      <c r="P324" s="40">
        <f t="shared" si="128"/>
        <v>6.1894085923750925E-31</v>
      </c>
      <c r="Q324" s="46">
        <f t="shared" si="129"/>
        <v>-345</v>
      </c>
      <c r="R324" s="40">
        <f t="shared" si="119"/>
        <v>6.7926917445738013</v>
      </c>
      <c r="S324" s="46">
        <f t="shared" si="120"/>
        <v>666</v>
      </c>
      <c r="T324" s="40"/>
      <c r="U324" s="35"/>
      <c r="V324" s="38" t="e">
        <f t="shared" si="130"/>
        <v>#NUM!</v>
      </c>
      <c r="W324" s="35">
        <f t="shared" si="121"/>
        <v>6.7926917445738014E+104</v>
      </c>
      <c r="Y324">
        <v>562</v>
      </c>
      <c r="Z324">
        <f t="shared" si="116"/>
        <v>32.100000000000186</v>
      </c>
      <c r="AA324">
        <f t="shared" ref="AA324:AA387" si="136">_xlfn.GAMMA.DIST($AH$1,$Z324+1,1,FALSE)</f>
        <v>1.1834645833071414E-10</v>
      </c>
      <c r="AB324">
        <f t="shared" si="117"/>
        <v>1.5622897195427021E-10</v>
      </c>
    </row>
    <row r="325" spans="1:28">
      <c r="A325">
        <v>322</v>
      </c>
      <c r="B325" t="e">
        <f t="shared" si="122"/>
        <v>#NUM!</v>
      </c>
      <c r="D325" s="43">
        <f t="shared" si="123"/>
        <v>0</v>
      </c>
      <c r="E325" s="43">
        <f t="shared" si="131"/>
        <v>0</v>
      </c>
      <c r="F325" s="43">
        <f t="shared" si="124"/>
        <v>1</v>
      </c>
      <c r="G325" s="43">
        <f t="shared" si="132"/>
        <v>0</v>
      </c>
      <c r="H325" s="43">
        <f t="shared" si="133"/>
        <v>1</v>
      </c>
      <c r="I325" s="76">
        <f t="shared" ref="I325:I388" si="137">1-F324</f>
        <v>0</v>
      </c>
      <c r="J325" s="57">
        <f t="shared" si="134"/>
        <v>0</v>
      </c>
      <c r="K325" s="58">
        <f t="shared" si="135"/>
        <v>0</v>
      </c>
      <c r="L325" s="58"/>
      <c r="M325" s="40">
        <f t="shared" si="125"/>
        <v>3.4054623165869191E+292</v>
      </c>
      <c r="N325" s="40">
        <f t="shared" si="126"/>
        <v>3.4054623165868558E-30</v>
      </c>
      <c r="O325" s="50">
        <f t="shared" si="127"/>
        <v>322</v>
      </c>
      <c r="P325" s="40">
        <f t="shared" si="128"/>
        <v>1.5569630310011877E-30</v>
      </c>
      <c r="Q325" s="46">
        <f t="shared" si="129"/>
        <v>-347</v>
      </c>
      <c r="R325" s="40">
        <f t="shared" si="119"/>
        <v>2.1872467417527641</v>
      </c>
      <c r="S325" s="46">
        <f t="shared" si="120"/>
        <v>669</v>
      </c>
      <c r="T325" s="40"/>
      <c r="U325" s="35"/>
      <c r="V325" s="38" t="e">
        <f t="shared" si="130"/>
        <v>#NUM!</v>
      </c>
      <c r="W325" s="35">
        <f t="shared" si="121"/>
        <v>2.1872467417527641E+107</v>
      </c>
      <c r="Y325">
        <v>562</v>
      </c>
      <c r="Z325">
        <f t="shared" ref="Z325:Z388" si="138">Z324+0.1</f>
        <v>32.200000000000188</v>
      </c>
      <c r="AA325">
        <f t="shared" si="136"/>
        <v>1.0294701741257234E-10</v>
      </c>
      <c r="AB325">
        <f t="shared" ref="AB325:AB388" si="139">_xlfn.GAMMA.DIST($AH$1,$Z325,1,TRUE)</f>
        <v>1.3577192741304478E-10</v>
      </c>
    </row>
    <row r="326" spans="1:28">
      <c r="A326">
        <v>323</v>
      </c>
      <c r="B326" t="e">
        <f t="shared" si="122"/>
        <v>#NUM!</v>
      </c>
      <c r="D326" s="43">
        <f t="shared" si="123"/>
        <v>0</v>
      </c>
      <c r="E326" s="43">
        <f t="shared" si="131"/>
        <v>0</v>
      </c>
      <c r="F326" s="43">
        <f t="shared" si="124"/>
        <v>1</v>
      </c>
      <c r="G326" s="43">
        <f t="shared" si="132"/>
        <v>0</v>
      </c>
      <c r="H326" s="43">
        <f t="shared" si="133"/>
        <v>1</v>
      </c>
      <c r="I326" s="76">
        <f t="shared" si="137"/>
        <v>0</v>
      </c>
      <c r="J326" s="57">
        <f t="shared" si="134"/>
        <v>0</v>
      </c>
      <c r="K326" s="58">
        <f t="shared" si="135"/>
        <v>0</v>
      </c>
      <c r="L326" s="58"/>
      <c r="M326" s="40">
        <f t="shared" si="125"/>
        <v>2.7584244764354036E+293</v>
      </c>
      <c r="N326" s="40">
        <f t="shared" si="126"/>
        <v>2.7584244764353527E-30</v>
      </c>
      <c r="O326" s="50">
        <f t="shared" si="127"/>
        <v>323</v>
      </c>
      <c r="P326" s="40">
        <f t="shared" si="128"/>
        <v>3.9044583749565381E-31</v>
      </c>
      <c r="Q326" s="46">
        <f t="shared" si="129"/>
        <v>-348</v>
      </c>
      <c r="R326" s="40">
        <f t="shared" si="119"/>
        <v>7.064806975861428</v>
      </c>
      <c r="S326" s="46">
        <f t="shared" si="120"/>
        <v>671</v>
      </c>
      <c r="T326" s="40"/>
      <c r="U326" s="35"/>
      <c r="V326" s="38" t="e">
        <f t="shared" si="130"/>
        <v>#NUM!</v>
      </c>
      <c r="W326" s="35">
        <f t="shared" si="121"/>
        <v>7.0648069758614283E+109</v>
      </c>
      <c r="Y326">
        <v>562</v>
      </c>
      <c r="Z326">
        <f t="shared" si="138"/>
        <v>32.300000000000189</v>
      </c>
      <c r="AA326">
        <f t="shared" si="136"/>
        <v>8.9523998274652772E-11</v>
      </c>
      <c r="AB326">
        <f t="shared" si="139"/>
        <v>1.1795825900857208E-10</v>
      </c>
    </row>
    <row r="327" spans="1:28">
      <c r="A327">
        <v>324</v>
      </c>
      <c r="B327" t="e">
        <f t="shared" si="122"/>
        <v>#NUM!</v>
      </c>
      <c r="D327" s="43">
        <f t="shared" si="123"/>
        <v>0</v>
      </c>
      <c r="E327" s="43">
        <f t="shared" si="131"/>
        <v>0</v>
      </c>
      <c r="F327" s="43">
        <f t="shared" si="124"/>
        <v>1</v>
      </c>
      <c r="G327" s="43">
        <f t="shared" si="132"/>
        <v>0</v>
      </c>
      <c r="H327" s="43">
        <f t="shared" si="133"/>
        <v>1</v>
      </c>
      <c r="I327" s="76">
        <f t="shared" si="137"/>
        <v>0</v>
      </c>
      <c r="J327" s="57">
        <f t="shared" si="134"/>
        <v>0</v>
      </c>
      <c r="K327" s="58">
        <f t="shared" si="135"/>
        <v>0</v>
      </c>
      <c r="L327" s="58"/>
      <c r="M327" s="40">
        <f t="shared" si="125"/>
        <v>2.2343238259126772E+294</v>
      </c>
      <c r="N327" s="40">
        <f t="shared" si="126"/>
        <v>2.234323825912636E-30</v>
      </c>
      <c r="O327" s="50">
        <f t="shared" si="127"/>
        <v>324</v>
      </c>
      <c r="P327" s="40">
        <f t="shared" si="128"/>
        <v>9.761145937391346E-31</v>
      </c>
      <c r="Q327" s="46">
        <f t="shared" si="129"/>
        <v>-350</v>
      </c>
      <c r="R327" s="40">
        <f t="shared" si="119"/>
        <v>2.288997460179103</v>
      </c>
      <c r="S327" s="46">
        <f t="shared" si="120"/>
        <v>674</v>
      </c>
      <c r="T327" s="40"/>
      <c r="U327" s="35"/>
      <c r="V327" s="38" t="e">
        <f t="shared" si="130"/>
        <v>#NUM!</v>
      </c>
      <c r="W327" s="35">
        <f t="shared" si="121"/>
        <v>2.2889974601791027E+112</v>
      </c>
      <c r="Y327">
        <v>562</v>
      </c>
      <c r="Z327">
        <f t="shared" si="138"/>
        <v>32.40000000000019</v>
      </c>
      <c r="AA327">
        <f t="shared" si="136"/>
        <v>7.7827445292070401E-11</v>
      </c>
      <c r="AB327">
        <f t="shared" si="139"/>
        <v>1.0245120346401442E-10</v>
      </c>
    </row>
    <row r="328" spans="1:28">
      <c r="A328">
        <v>325</v>
      </c>
      <c r="B328" t="e">
        <f t="shared" si="122"/>
        <v>#NUM!</v>
      </c>
      <c r="D328" s="43">
        <f t="shared" si="123"/>
        <v>0</v>
      </c>
      <c r="E328" s="43">
        <f t="shared" si="131"/>
        <v>0</v>
      </c>
      <c r="F328" s="43">
        <f t="shared" si="124"/>
        <v>1</v>
      </c>
      <c r="G328" s="43">
        <f t="shared" si="132"/>
        <v>0</v>
      </c>
      <c r="H328" s="43">
        <f t="shared" si="133"/>
        <v>1</v>
      </c>
      <c r="I328" s="76">
        <f t="shared" si="137"/>
        <v>0</v>
      </c>
      <c r="J328" s="57">
        <f t="shared" si="134"/>
        <v>0</v>
      </c>
      <c r="K328" s="58">
        <f t="shared" si="135"/>
        <v>0</v>
      </c>
      <c r="L328" s="58"/>
      <c r="M328" s="40">
        <f t="shared" si="125"/>
        <v>1.8098022989892684E+295</v>
      </c>
      <c r="N328" s="40">
        <f t="shared" si="126"/>
        <v>1.8098022989892347E-30</v>
      </c>
      <c r="O328" s="50">
        <f t="shared" si="127"/>
        <v>325</v>
      </c>
      <c r="P328" s="40">
        <f t="shared" si="128"/>
        <v>2.4327779105498429E-31</v>
      </c>
      <c r="Q328" s="46">
        <f t="shared" si="129"/>
        <v>-351</v>
      </c>
      <c r="R328" s="40">
        <f t="shared" si="119"/>
        <v>7.4392417455820841</v>
      </c>
      <c r="S328" s="46">
        <f t="shared" si="120"/>
        <v>676</v>
      </c>
      <c r="T328" s="40"/>
      <c r="U328" s="35"/>
      <c r="V328" s="38" t="e">
        <f t="shared" si="130"/>
        <v>#NUM!</v>
      </c>
      <c r="W328" s="35">
        <f t="shared" si="121"/>
        <v>7.439241745582084E+114</v>
      </c>
      <c r="Y328">
        <v>562</v>
      </c>
      <c r="Z328">
        <f t="shared" si="138"/>
        <v>32.500000000000192</v>
      </c>
      <c r="AA328">
        <f t="shared" si="136"/>
        <v>6.7638518260274121E-11</v>
      </c>
      <c r="AB328">
        <f t="shared" si="139"/>
        <v>8.8956254606325475E-11</v>
      </c>
    </row>
    <row r="329" spans="1:28">
      <c r="A329">
        <v>326</v>
      </c>
      <c r="B329" t="e">
        <f t="shared" si="122"/>
        <v>#NUM!</v>
      </c>
      <c r="D329" s="43">
        <f t="shared" si="123"/>
        <v>0</v>
      </c>
      <c r="E329" s="43">
        <f t="shared" si="131"/>
        <v>0</v>
      </c>
      <c r="F329" s="43">
        <f t="shared" si="124"/>
        <v>1</v>
      </c>
      <c r="G329" s="43">
        <f t="shared" si="132"/>
        <v>0</v>
      </c>
      <c r="H329" s="43">
        <f t="shared" si="133"/>
        <v>1</v>
      </c>
      <c r="I329" s="76">
        <f t="shared" si="137"/>
        <v>0</v>
      </c>
      <c r="J329" s="57">
        <f t="shared" si="134"/>
        <v>0</v>
      </c>
      <c r="K329" s="58">
        <f t="shared" si="135"/>
        <v>0</v>
      </c>
      <c r="L329" s="58"/>
      <c r="M329" s="40">
        <f t="shared" si="125"/>
        <v>1.4659398621813076E+296</v>
      </c>
      <c r="N329" s="40">
        <f t="shared" si="126"/>
        <v>1.4659398621812802E-30</v>
      </c>
      <c r="O329" s="50">
        <f t="shared" si="127"/>
        <v>326</v>
      </c>
      <c r="P329" s="40">
        <f t="shared" si="128"/>
        <v>6.0446322317342725E-31</v>
      </c>
      <c r="Q329" s="46">
        <f t="shared" si="129"/>
        <v>-353</v>
      </c>
      <c r="R329" s="40">
        <f t="shared" si="119"/>
        <v>2.4251928090597592</v>
      </c>
      <c r="S329" s="46">
        <f t="shared" si="120"/>
        <v>679</v>
      </c>
      <c r="T329" s="40"/>
      <c r="U329" s="35"/>
      <c r="V329" s="38" t="e">
        <f t="shared" si="130"/>
        <v>#NUM!</v>
      </c>
      <c r="W329" s="35">
        <f t="shared" si="121"/>
        <v>2.4251928090597595E+117</v>
      </c>
      <c r="Y329">
        <v>562</v>
      </c>
      <c r="Z329">
        <f t="shared" si="138"/>
        <v>32.600000000000193</v>
      </c>
      <c r="AA329">
        <f t="shared" si="136"/>
        <v>5.8765684713494509E-11</v>
      </c>
      <c r="AB329">
        <f t="shared" si="139"/>
        <v>7.7215946914322169E-11</v>
      </c>
    </row>
    <row r="330" spans="1:28">
      <c r="A330">
        <v>327</v>
      </c>
      <c r="B330" t="e">
        <f t="shared" si="122"/>
        <v>#NUM!</v>
      </c>
      <c r="D330" s="43">
        <f t="shared" si="123"/>
        <v>0</v>
      </c>
      <c r="E330" s="43">
        <f t="shared" si="131"/>
        <v>0</v>
      </c>
      <c r="F330" s="43">
        <f t="shared" si="124"/>
        <v>1</v>
      </c>
      <c r="G330" s="43">
        <f t="shared" si="132"/>
        <v>0</v>
      </c>
      <c r="H330" s="43">
        <f t="shared" si="133"/>
        <v>1</v>
      </c>
      <c r="I330" s="76">
        <f t="shared" si="137"/>
        <v>0</v>
      </c>
      <c r="J330" s="57">
        <f t="shared" si="134"/>
        <v>0</v>
      </c>
      <c r="K330" s="58">
        <f t="shared" si="135"/>
        <v>0</v>
      </c>
      <c r="L330" s="58"/>
      <c r="M330" s="40">
        <f t="shared" si="125"/>
        <v>1.1874112883668589E+297</v>
      </c>
      <c r="N330" s="40">
        <f t="shared" si="126"/>
        <v>1.1874112883668368E-30</v>
      </c>
      <c r="O330" s="50">
        <f t="shared" si="127"/>
        <v>327</v>
      </c>
      <c r="P330" s="40">
        <f t="shared" si="128"/>
        <v>1.4972942225396819E-31</v>
      </c>
      <c r="Q330" s="46">
        <f t="shared" si="129"/>
        <v>-354</v>
      </c>
      <c r="R330" s="40">
        <f t="shared" si="119"/>
        <v>7.9303804856254132</v>
      </c>
      <c r="S330" s="46">
        <f t="shared" si="120"/>
        <v>681</v>
      </c>
      <c r="T330" s="40"/>
      <c r="U330" s="35"/>
      <c r="V330" s="38" t="e">
        <f t="shared" si="130"/>
        <v>#NUM!</v>
      </c>
      <c r="W330" s="35">
        <f t="shared" si="121"/>
        <v>7.9303804856254129E+119</v>
      </c>
      <c r="Y330">
        <v>562</v>
      </c>
      <c r="Z330">
        <f t="shared" si="138"/>
        <v>32.700000000000195</v>
      </c>
      <c r="AA330">
        <f t="shared" si="136"/>
        <v>5.1041369606643748E-11</v>
      </c>
      <c r="AB330">
        <f t="shared" si="139"/>
        <v>6.7005271706982559E-11</v>
      </c>
    </row>
    <row r="331" spans="1:28">
      <c r="A331">
        <v>328</v>
      </c>
      <c r="B331" t="e">
        <f t="shared" si="122"/>
        <v>#NUM!</v>
      </c>
      <c r="D331" s="43">
        <f t="shared" si="123"/>
        <v>0</v>
      </c>
      <c r="E331" s="43">
        <f t="shared" si="131"/>
        <v>0</v>
      </c>
      <c r="F331" s="43">
        <f t="shared" si="124"/>
        <v>1</v>
      </c>
      <c r="G331" s="43">
        <f t="shared" si="132"/>
        <v>0</v>
      </c>
      <c r="H331" s="43">
        <f t="shared" si="133"/>
        <v>1</v>
      </c>
      <c r="I331" s="76">
        <f t="shared" si="137"/>
        <v>0</v>
      </c>
      <c r="J331" s="57">
        <f t="shared" si="134"/>
        <v>0</v>
      </c>
      <c r="K331" s="58">
        <f t="shared" si="135"/>
        <v>0</v>
      </c>
      <c r="L331" s="58"/>
      <c r="M331" s="40">
        <f t="shared" si="125"/>
        <v>9.6180314357715594E+297</v>
      </c>
      <c r="N331" s="40">
        <f t="shared" si="126"/>
        <v>9.6180314357713764E-31</v>
      </c>
      <c r="O331" s="50">
        <f t="shared" si="127"/>
        <v>328</v>
      </c>
      <c r="P331" s="40">
        <f t="shared" si="128"/>
        <v>3.697586342247385E-31</v>
      </c>
      <c r="Q331" s="46">
        <f t="shared" si="129"/>
        <v>-356</v>
      </c>
      <c r="R331" s="40">
        <f t="shared" si="119"/>
        <v>2.6011647992851352</v>
      </c>
      <c r="S331" s="46">
        <f t="shared" si="120"/>
        <v>684</v>
      </c>
      <c r="T331" s="40"/>
      <c r="U331" s="35"/>
      <c r="V331" s="38" t="e">
        <f t="shared" si="130"/>
        <v>#NUM!</v>
      </c>
      <c r="W331" s="35">
        <f t="shared" si="121"/>
        <v>2.6011647992851354E+122</v>
      </c>
      <c r="Y331">
        <v>562</v>
      </c>
      <c r="Z331">
        <f t="shared" si="138"/>
        <v>32.800000000000196</v>
      </c>
      <c r="AA331">
        <f t="shared" si="136"/>
        <v>4.4319008534421811E-11</v>
      </c>
      <c r="AB331">
        <f t="shared" si="139"/>
        <v>5.8127650716022477E-11</v>
      </c>
    </row>
    <row r="332" spans="1:28">
      <c r="A332">
        <v>329</v>
      </c>
      <c r="B332" t="e">
        <f t="shared" si="122"/>
        <v>#NUM!</v>
      </c>
      <c r="D332" s="43">
        <f t="shared" si="123"/>
        <v>0</v>
      </c>
      <c r="E332" s="43">
        <f t="shared" si="131"/>
        <v>0</v>
      </c>
      <c r="F332" s="43">
        <f t="shared" si="124"/>
        <v>1</v>
      </c>
      <c r="G332" s="43">
        <f t="shared" si="132"/>
        <v>0</v>
      </c>
      <c r="H332" s="43">
        <f t="shared" si="133"/>
        <v>1</v>
      </c>
      <c r="I332" s="76">
        <f t="shared" si="137"/>
        <v>0</v>
      </c>
      <c r="J332" s="57">
        <f t="shared" si="134"/>
        <v>0</v>
      </c>
      <c r="K332" s="58">
        <f t="shared" si="135"/>
        <v>0</v>
      </c>
      <c r="L332" s="58"/>
      <c r="M332" s="40">
        <f t="shared" si="125"/>
        <v>7.7906054629749612E+298</v>
      </c>
      <c r="N332" s="40">
        <f t="shared" si="126"/>
        <v>7.7906054629748151E-31</v>
      </c>
      <c r="O332" s="50">
        <f t="shared" si="127"/>
        <v>329</v>
      </c>
      <c r="P332" s="40">
        <f t="shared" si="128"/>
        <v>9.1034800523415859E-32</v>
      </c>
      <c r="Q332" s="46">
        <f t="shared" si="129"/>
        <v>-357</v>
      </c>
      <c r="R332" s="40">
        <f t="shared" si="119"/>
        <v>8.5578321896480958</v>
      </c>
      <c r="S332" s="46">
        <f t="shared" si="120"/>
        <v>686</v>
      </c>
      <c r="T332" s="40"/>
      <c r="U332" s="35"/>
      <c r="V332" s="38" t="e">
        <f t="shared" si="130"/>
        <v>#NUM!</v>
      </c>
      <c r="W332" s="35">
        <f t="shared" si="121"/>
        <v>8.5578321896480958E+124</v>
      </c>
      <c r="Y332">
        <v>562</v>
      </c>
      <c r="Z332">
        <f t="shared" si="138"/>
        <v>32.900000000000198</v>
      </c>
      <c r="AA332">
        <f t="shared" si="136"/>
        <v>3.847045685448785E-11</v>
      </c>
      <c r="AB332">
        <f t="shared" si="139"/>
        <v>5.0411400550357658E-11</v>
      </c>
    </row>
    <row r="333" spans="1:28">
      <c r="A333">
        <v>330</v>
      </c>
      <c r="B333" t="e">
        <f t="shared" si="122"/>
        <v>#NUM!</v>
      </c>
      <c r="D333" s="43">
        <f t="shared" si="123"/>
        <v>0</v>
      </c>
      <c r="E333" s="43">
        <f t="shared" si="131"/>
        <v>0</v>
      </c>
      <c r="F333" s="43">
        <f t="shared" si="124"/>
        <v>1</v>
      </c>
      <c r="G333" s="43">
        <f t="shared" si="132"/>
        <v>0</v>
      </c>
      <c r="H333" s="43">
        <f t="shared" si="133"/>
        <v>1</v>
      </c>
      <c r="I333" s="76">
        <f t="shared" si="137"/>
        <v>0</v>
      </c>
      <c r="J333" s="57">
        <f t="shared" si="134"/>
        <v>0</v>
      </c>
      <c r="K333" s="58">
        <f t="shared" si="135"/>
        <v>0</v>
      </c>
      <c r="L333" s="58"/>
      <c r="M333" s="40">
        <f t="shared" si="125"/>
        <v>6.3103904250097198E+299</v>
      </c>
      <c r="N333" s="40">
        <f t="shared" si="126"/>
        <v>6.3103904250095995E-31</v>
      </c>
      <c r="O333" s="50">
        <f t="shared" si="127"/>
        <v>330</v>
      </c>
      <c r="P333" s="40">
        <f t="shared" si="128"/>
        <v>2.2344905583020247E-31</v>
      </c>
      <c r="Q333" s="46">
        <f t="shared" si="129"/>
        <v>-359</v>
      </c>
      <c r="R333" s="40">
        <f t="shared" si="119"/>
        <v>2.8240846225838721</v>
      </c>
      <c r="S333" s="46">
        <f t="shared" si="120"/>
        <v>689</v>
      </c>
      <c r="T333" s="40"/>
      <c r="U333" s="35"/>
      <c r="V333" s="38" t="e">
        <f t="shared" si="130"/>
        <v>#NUM!</v>
      </c>
      <c r="W333" s="35">
        <f t="shared" si="121"/>
        <v>2.8240846225838718E+127</v>
      </c>
      <c r="Y333">
        <v>562</v>
      </c>
      <c r="Z333">
        <f t="shared" si="138"/>
        <v>33.000000000000199</v>
      </c>
      <c r="AA333">
        <f t="shared" si="136"/>
        <v>3.338371257983513E-11</v>
      </c>
      <c r="AB333">
        <f t="shared" si="139"/>
        <v>4.3706629326995317E-11</v>
      </c>
    </row>
    <row r="334" spans="1:28">
      <c r="A334">
        <v>331</v>
      </c>
      <c r="B334" t="e">
        <f t="shared" si="122"/>
        <v>#NUM!</v>
      </c>
      <c r="D334" s="43">
        <f t="shared" si="123"/>
        <v>0</v>
      </c>
      <c r="E334" s="43">
        <f t="shared" si="131"/>
        <v>0</v>
      </c>
      <c r="F334" s="43">
        <f t="shared" si="124"/>
        <v>1</v>
      </c>
      <c r="G334" s="43">
        <f t="shared" si="132"/>
        <v>0</v>
      </c>
      <c r="H334" s="43">
        <f t="shared" si="133"/>
        <v>1</v>
      </c>
      <c r="I334" s="76">
        <f t="shared" si="137"/>
        <v>0</v>
      </c>
      <c r="J334" s="57">
        <f t="shared" si="134"/>
        <v>0</v>
      </c>
      <c r="K334" s="58">
        <f t="shared" si="135"/>
        <v>0</v>
      </c>
      <c r="L334" s="58"/>
      <c r="M334" s="40">
        <f t="shared" si="125"/>
        <v>5.1114162442578722E+300</v>
      </c>
      <c r="N334" s="40">
        <f t="shared" si="126"/>
        <v>5.1114162442577751E-31</v>
      </c>
      <c r="O334" s="50">
        <f t="shared" si="127"/>
        <v>331</v>
      </c>
      <c r="P334" s="40">
        <f t="shared" si="128"/>
        <v>5.4680886774158307E-32</v>
      </c>
      <c r="Q334" s="46">
        <f t="shared" si="129"/>
        <v>-360</v>
      </c>
      <c r="R334" s="40">
        <f t="shared" si="119"/>
        <v>9.3477201007526158</v>
      </c>
      <c r="S334" s="46">
        <f t="shared" si="120"/>
        <v>691</v>
      </c>
      <c r="T334" s="40"/>
      <c r="U334" s="35"/>
      <c r="V334" s="38" t="e">
        <f t="shared" si="130"/>
        <v>#NUM!</v>
      </c>
      <c r="W334" s="35">
        <f t="shared" si="121"/>
        <v>9.3477201007526155E+129</v>
      </c>
      <c r="Y334">
        <v>562</v>
      </c>
      <c r="Z334">
        <f t="shared" si="138"/>
        <v>33.1000000000002</v>
      </c>
      <c r="AA334">
        <f t="shared" si="136"/>
        <v>2.8960915784856997E-11</v>
      </c>
      <c r="AB334">
        <f t="shared" si="139"/>
        <v>3.7882513623554892E-11</v>
      </c>
    </row>
    <row r="335" spans="1:28">
      <c r="A335">
        <v>332</v>
      </c>
      <c r="B335" t="e">
        <f t="shared" si="122"/>
        <v>#NUM!</v>
      </c>
      <c r="D335" s="43">
        <f t="shared" si="123"/>
        <v>0</v>
      </c>
      <c r="E335" s="43">
        <f t="shared" si="131"/>
        <v>0</v>
      </c>
      <c r="F335" s="43">
        <f t="shared" si="124"/>
        <v>1</v>
      </c>
      <c r="G335" s="43">
        <f t="shared" si="132"/>
        <v>0</v>
      </c>
      <c r="H335" s="43">
        <f t="shared" si="133"/>
        <v>1</v>
      </c>
      <c r="I335" s="76">
        <f t="shared" si="137"/>
        <v>0</v>
      </c>
      <c r="J335" s="57">
        <f t="shared" si="134"/>
        <v>0</v>
      </c>
      <c r="K335" s="58">
        <f t="shared" si="135"/>
        <v>0</v>
      </c>
      <c r="L335" s="58"/>
      <c r="M335" s="40">
        <f t="shared" si="125"/>
        <v>4.1402471578488774E+301</v>
      </c>
      <c r="N335" s="40">
        <f t="shared" si="126"/>
        <v>4.140247157848798E-31</v>
      </c>
      <c r="O335" s="50">
        <f t="shared" si="127"/>
        <v>332</v>
      </c>
      <c r="P335" s="40">
        <f t="shared" si="128"/>
        <v>1.3340818761165129E-31</v>
      </c>
      <c r="Q335" s="46">
        <f t="shared" si="129"/>
        <v>-362</v>
      </c>
      <c r="R335" s="40">
        <f t="shared" si="119"/>
        <v>3.1034430734498688</v>
      </c>
      <c r="S335" s="46">
        <f t="shared" si="120"/>
        <v>694</v>
      </c>
      <c r="T335" s="40"/>
      <c r="U335" s="35"/>
      <c r="V335" s="38" t="e">
        <f t="shared" si="130"/>
        <v>#NUM!</v>
      </c>
      <c r="W335" s="35">
        <f t="shared" si="121"/>
        <v>3.1034430734498686E+132</v>
      </c>
      <c r="Y335">
        <v>562</v>
      </c>
      <c r="Z335">
        <f t="shared" si="138"/>
        <v>33.200000000000202</v>
      </c>
      <c r="AA335">
        <f t="shared" si="136"/>
        <v>2.5116591597644965E-11</v>
      </c>
      <c r="AB335">
        <f t="shared" si="139"/>
        <v>3.2824910000471836E-11</v>
      </c>
    </row>
    <row r="336" spans="1:28">
      <c r="A336">
        <v>333</v>
      </c>
      <c r="B336" t="e">
        <f t="shared" si="122"/>
        <v>#NUM!</v>
      </c>
      <c r="D336" s="43">
        <f t="shared" si="123"/>
        <v>0</v>
      </c>
      <c r="E336" s="43">
        <f t="shared" si="131"/>
        <v>0</v>
      </c>
      <c r="F336" s="43">
        <f t="shared" si="124"/>
        <v>1</v>
      </c>
      <c r="G336" s="43">
        <f t="shared" si="132"/>
        <v>0</v>
      </c>
      <c r="H336" s="43">
        <f t="shared" si="133"/>
        <v>1</v>
      </c>
      <c r="I336" s="76">
        <f t="shared" si="137"/>
        <v>0</v>
      </c>
      <c r="J336" s="57">
        <f t="shared" si="134"/>
        <v>0</v>
      </c>
      <c r="K336" s="58">
        <f t="shared" si="135"/>
        <v>0</v>
      </c>
      <c r="L336" s="58"/>
      <c r="M336" s="40">
        <f t="shared" si="125"/>
        <v>3.3536001978575899E+302</v>
      </c>
      <c r="N336" s="40">
        <f t="shared" si="126"/>
        <v>3.3536001978575259E-31</v>
      </c>
      <c r="O336" s="50">
        <f t="shared" si="127"/>
        <v>333</v>
      </c>
      <c r="P336" s="40">
        <f t="shared" si="128"/>
        <v>3.2450640229861123E-31</v>
      </c>
      <c r="Q336" s="46">
        <f t="shared" si="129"/>
        <v>-364</v>
      </c>
      <c r="R336" s="40">
        <f t="shared" si="119"/>
        <v>1.0334465434588063</v>
      </c>
      <c r="S336" s="46">
        <f t="shared" si="120"/>
        <v>697</v>
      </c>
      <c r="T336" s="40"/>
      <c r="U336" s="35"/>
      <c r="V336" s="38" t="e">
        <f t="shared" si="130"/>
        <v>#NUM!</v>
      </c>
      <c r="W336" s="35">
        <f t="shared" si="121"/>
        <v>1.0334465434588062E+135</v>
      </c>
      <c r="Y336">
        <v>562</v>
      </c>
      <c r="Z336">
        <f t="shared" si="138"/>
        <v>33.300000000000203</v>
      </c>
      <c r="AA336">
        <f t="shared" si="136"/>
        <v>2.1776107688428519E-11</v>
      </c>
      <c r="AB336">
        <f t="shared" si="139"/>
        <v>2.843426073391952E-11</v>
      </c>
    </row>
    <row r="337" spans="1:28">
      <c r="A337">
        <v>334</v>
      </c>
      <c r="B337" t="e">
        <f t="shared" si="122"/>
        <v>#NUM!</v>
      </c>
      <c r="D337" s="43">
        <f t="shared" si="123"/>
        <v>0</v>
      </c>
      <c r="E337" s="43">
        <f t="shared" si="131"/>
        <v>0</v>
      </c>
      <c r="F337" s="43">
        <f t="shared" si="124"/>
        <v>1</v>
      </c>
      <c r="G337" s="43">
        <f t="shared" si="132"/>
        <v>0</v>
      </c>
      <c r="H337" s="43">
        <f t="shared" si="133"/>
        <v>1</v>
      </c>
      <c r="I337" s="76">
        <f t="shared" si="137"/>
        <v>0</v>
      </c>
      <c r="J337" s="57">
        <f t="shared" si="134"/>
        <v>0</v>
      </c>
      <c r="K337" s="58">
        <f t="shared" si="135"/>
        <v>0</v>
      </c>
      <c r="L337" s="58"/>
      <c r="M337" s="40">
        <f t="shared" si="125"/>
        <v>2.7164161602646484E+303</v>
      </c>
      <c r="N337" s="40">
        <f t="shared" si="126"/>
        <v>2.7164161602645959E-31</v>
      </c>
      <c r="O337" s="50">
        <f t="shared" si="127"/>
        <v>334</v>
      </c>
      <c r="P337" s="40">
        <f t="shared" si="128"/>
        <v>7.8697660437687156E-32</v>
      </c>
      <c r="Q337" s="46">
        <f t="shared" si="129"/>
        <v>-365</v>
      </c>
      <c r="R337" s="40">
        <f t="shared" si="119"/>
        <v>3.4517114551524126</v>
      </c>
      <c r="S337" s="46">
        <f t="shared" si="120"/>
        <v>699</v>
      </c>
      <c r="T337" s="40"/>
      <c r="U337" s="35"/>
      <c r="V337" s="38" t="e">
        <f t="shared" si="130"/>
        <v>#NUM!</v>
      </c>
      <c r="W337" s="35">
        <f t="shared" si="121"/>
        <v>3.4517114551524125E+137</v>
      </c>
      <c r="Y337">
        <v>562</v>
      </c>
      <c r="Z337">
        <f t="shared" si="138"/>
        <v>33.400000000000205</v>
      </c>
      <c r="AA337">
        <f t="shared" si="136"/>
        <v>1.8874320564843103E-11</v>
      </c>
      <c r="AB337">
        <f t="shared" si="139"/>
        <v>2.4623758171942889E-11</v>
      </c>
    </row>
    <row r="338" spans="1:28">
      <c r="A338">
        <v>335</v>
      </c>
      <c r="B338" t="e">
        <f t="shared" si="122"/>
        <v>#NUM!</v>
      </c>
      <c r="D338" s="43">
        <f t="shared" si="123"/>
        <v>0</v>
      </c>
      <c r="E338" s="43">
        <f t="shared" si="131"/>
        <v>0</v>
      </c>
      <c r="F338" s="43">
        <f t="shared" si="124"/>
        <v>1</v>
      </c>
      <c r="G338" s="43">
        <f t="shared" si="132"/>
        <v>0</v>
      </c>
      <c r="H338" s="43">
        <f t="shared" si="133"/>
        <v>1</v>
      </c>
      <c r="I338" s="76">
        <f t="shared" si="137"/>
        <v>0</v>
      </c>
      <c r="J338" s="57">
        <f t="shared" si="134"/>
        <v>0</v>
      </c>
      <c r="K338" s="58">
        <f t="shared" si="135"/>
        <v>0</v>
      </c>
      <c r="L338" s="58"/>
      <c r="M338" s="40">
        <f t="shared" si="125"/>
        <v>2.2002970898143646E+304</v>
      </c>
      <c r="N338" s="40">
        <f t="shared" si="126"/>
        <v>2.2002970898143221E-31</v>
      </c>
      <c r="O338" s="50">
        <f t="shared" si="127"/>
        <v>335</v>
      </c>
      <c r="P338" s="40">
        <f t="shared" si="128"/>
        <v>1.9028389538664655E-31</v>
      </c>
      <c r="Q338" s="46">
        <f t="shared" si="129"/>
        <v>-367</v>
      </c>
      <c r="R338" s="40">
        <f t="shared" si="119"/>
        <v>1.156323337476058</v>
      </c>
      <c r="S338" s="46">
        <f t="shared" si="120"/>
        <v>702</v>
      </c>
      <c r="T338" s="40"/>
      <c r="U338" s="35"/>
      <c r="V338" s="38" t="e">
        <f t="shared" si="130"/>
        <v>#NUM!</v>
      </c>
      <c r="W338" s="35">
        <f t="shared" si="121"/>
        <v>1.1563233374760581E+140</v>
      </c>
      <c r="Y338">
        <v>562</v>
      </c>
      <c r="Z338">
        <f t="shared" si="138"/>
        <v>33.500000000000206</v>
      </c>
      <c r="AA338">
        <f t="shared" si="136"/>
        <v>1.6354387997259767E-11</v>
      </c>
      <c r="AB338">
        <f t="shared" si="139"/>
        <v>2.1317736346051373E-11</v>
      </c>
    </row>
    <row r="339" spans="1:28">
      <c r="A339">
        <v>336</v>
      </c>
      <c r="B339" t="e">
        <f t="shared" si="122"/>
        <v>#NUM!</v>
      </c>
      <c r="D339" s="43">
        <f t="shared" si="123"/>
        <v>0</v>
      </c>
      <c r="E339" s="43">
        <f t="shared" si="131"/>
        <v>0</v>
      </c>
      <c r="F339" s="43">
        <f t="shared" si="124"/>
        <v>1</v>
      </c>
      <c r="G339" s="43">
        <f t="shared" si="132"/>
        <v>0</v>
      </c>
      <c r="H339" s="43">
        <f t="shared" si="133"/>
        <v>1</v>
      </c>
      <c r="I339" s="76">
        <f t="shared" si="137"/>
        <v>0</v>
      </c>
      <c r="J339" s="57">
        <f t="shared" si="134"/>
        <v>0</v>
      </c>
      <c r="K339" s="58">
        <f t="shared" si="135"/>
        <v>0</v>
      </c>
      <c r="L339" s="58"/>
      <c r="M339" s="40">
        <f t="shared" si="125"/>
        <v>1.7822406427496357E+305</v>
      </c>
      <c r="N339" s="40">
        <f t="shared" si="126"/>
        <v>1.7822406427496013E-31</v>
      </c>
      <c r="O339" s="50">
        <f t="shared" si="127"/>
        <v>336</v>
      </c>
      <c r="P339" s="40">
        <f t="shared" si="128"/>
        <v>4.5872010494995157E-32</v>
      </c>
      <c r="Q339" s="46">
        <f t="shared" si="129"/>
        <v>-368</v>
      </c>
      <c r="R339" s="40">
        <f t="shared" si="119"/>
        <v>3.8852464139195551</v>
      </c>
      <c r="S339" s="46">
        <f t="shared" si="120"/>
        <v>704</v>
      </c>
      <c r="T339" s="40"/>
      <c r="U339" s="35"/>
      <c r="V339" s="38" t="e">
        <f t="shared" si="130"/>
        <v>#NUM!</v>
      </c>
      <c r="W339" s="35">
        <f t="shared" si="121"/>
        <v>3.885246413919555E+142</v>
      </c>
      <c r="Y339">
        <v>562</v>
      </c>
      <c r="Z339">
        <f t="shared" si="138"/>
        <v>33.600000000000207</v>
      </c>
      <c r="AA339">
        <f t="shared" si="136"/>
        <v>1.4166727564859879E-11</v>
      </c>
      <c r="AB339">
        <f t="shared" si="139"/>
        <v>1.8450262200826749E-11</v>
      </c>
    </row>
    <row r="340" spans="1:28">
      <c r="A340">
        <v>337</v>
      </c>
      <c r="B340" t="e">
        <f t="shared" si="122"/>
        <v>#NUM!</v>
      </c>
      <c r="D340" s="43">
        <f t="shared" si="123"/>
        <v>0</v>
      </c>
      <c r="E340" s="43">
        <f t="shared" si="131"/>
        <v>0</v>
      </c>
      <c r="F340" s="43">
        <f t="shared" si="124"/>
        <v>1</v>
      </c>
      <c r="G340" s="43">
        <f t="shared" si="132"/>
        <v>0</v>
      </c>
      <c r="H340" s="43">
        <f t="shared" si="133"/>
        <v>1</v>
      </c>
      <c r="I340" s="76">
        <f t="shared" si="137"/>
        <v>0</v>
      </c>
      <c r="J340" s="57">
        <f t="shared" si="134"/>
        <v>0</v>
      </c>
      <c r="K340" s="58">
        <f t="shared" si="135"/>
        <v>0</v>
      </c>
      <c r="L340" s="58"/>
      <c r="M340" s="40">
        <f t="shared" si="125"/>
        <v>1.4436149206272049E+306</v>
      </c>
      <c r="N340" s="40">
        <f t="shared" si="126"/>
        <v>1.4436149206271767E-31</v>
      </c>
      <c r="O340" s="50">
        <f t="shared" si="127"/>
        <v>337</v>
      </c>
      <c r="P340" s="40">
        <f t="shared" si="128"/>
        <v>1.1025616765859366E-31</v>
      </c>
      <c r="Q340" s="46">
        <f t="shared" si="129"/>
        <v>-370</v>
      </c>
      <c r="R340" s="40">
        <f t="shared" si="119"/>
        <v>1.3093280414908901</v>
      </c>
      <c r="S340" s="46">
        <f t="shared" si="120"/>
        <v>707</v>
      </c>
      <c r="T340" s="40"/>
      <c r="U340" s="35"/>
      <c r="V340" s="38" t="e">
        <f t="shared" si="130"/>
        <v>#NUM!</v>
      </c>
      <c r="W340" s="35">
        <f t="shared" si="121"/>
        <v>1.3093280414908901E+145</v>
      </c>
      <c r="Y340">
        <v>562</v>
      </c>
      <c r="Z340">
        <f t="shared" si="138"/>
        <v>33.700000000000209</v>
      </c>
      <c r="AA340">
        <f t="shared" si="136"/>
        <v>1.2268103674000068E-11</v>
      </c>
      <c r="AB340">
        <f t="shared" si="139"/>
        <v>1.596390210033819E-11</v>
      </c>
    </row>
    <row r="341" spans="1:28">
      <c r="A341">
        <v>338</v>
      </c>
      <c r="B341" t="e">
        <f t="shared" si="122"/>
        <v>#NUM!</v>
      </c>
      <c r="D341" s="43">
        <f t="shared" si="123"/>
        <v>0</v>
      </c>
      <c r="E341" s="43">
        <f t="shared" si="131"/>
        <v>0</v>
      </c>
      <c r="F341" s="43">
        <f t="shared" si="124"/>
        <v>1</v>
      </c>
      <c r="G341" s="43">
        <f t="shared" si="132"/>
        <v>0</v>
      </c>
      <c r="H341" s="43">
        <f t="shared" si="133"/>
        <v>1</v>
      </c>
      <c r="I341" s="76">
        <f t="shared" si="137"/>
        <v>0</v>
      </c>
      <c r="J341" s="57">
        <f t="shared" si="134"/>
        <v>0</v>
      </c>
      <c r="K341" s="58">
        <f t="shared" si="135"/>
        <v>0</v>
      </c>
      <c r="L341" s="58"/>
      <c r="M341" s="40">
        <f t="shared" si="125"/>
        <v>1.169328085708036E+307</v>
      </c>
      <c r="N341" s="40">
        <f t="shared" si="126"/>
        <v>1.1693280857080132E-31</v>
      </c>
      <c r="O341" s="50">
        <f t="shared" si="127"/>
        <v>338</v>
      </c>
      <c r="P341" s="40">
        <f t="shared" si="128"/>
        <v>2.6422336036526889E-32</v>
      </c>
      <c r="Q341" s="46">
        <f t="shared" si="129"/>
        <v>-371</v>
      </c>
      <c r="R341" s="40">
        <f t="shared" si="119"/>
        <v>4.4255287802392083</v>
      </c>
      <c r="S341" s="46">
        <f t="shared" si="120"/>
        <v>709</v>
      </c>
      <c r="T341" s="40"/>
      <c r="U341" s="35"/>
      <c r="V341" s="38" t="e">
        <f t="shared" si="130"/>
        <v>#NUM!</v>
      </c>
      <c r="W341" s="35">
        <f t="shared" si="121"/>
        <v>4.4255287802392084E+147</v>
      </c>
      <c r="Y341">
        <v>562</v>
      </c>
      <c r="Z341">
        <f t="shared" si="138"/>
        <v>33.80000000000021</v>
      </c>
      <c r="AA341">
        <f t="shared" si="136"/>
        <v>1.0620827489017979E-11</v>
      </c>
      <c r="AB341">
        <f t="shared" si="139"/>
        <v>1.3808642181600564E-11</v>
      </c>
    </row>
    <row r="342" spans="1:28">
      <c r="A342">
        <v>339</v>
      </c>
      <c r="B342" t="e">
        <f t="shared" si="122"/>
        <v>#NUM!</v>
      </c>
      <c r="D342" s="43">
        <f t="shared" si="123"/>
        <v>0</v>
      </c>
      <c r="E342" s="43">
        <f t="shared" si="131"/>
        <v>0</v>
      </c>
      <c r="F342" s="43">
        <f t="shared" si="124"/>
        <v>1</v>
      </c>
      <c r="G342" s="43">
        <f t="shared" si="132"/>
        <v>0</v>
      </c>
      <c r="H342" s="43">
        <f t="shared" si="133"/>
        <v>1</v>
      </c>
      <c r="I342" s="76">
        <f t="shared" si="137"/>
        <v>0</v>
      </c>
      <c r="J342" s="57">
        <f t="shared" si="134"/>
        <v>0</v>
      </c>
      <c r="K342" s="58">
        <f t="shared" si="135"/>
        <v>0</v>
      </c>
      <c r="L342" s="58"/>
      <c r="M342" s="40">
        <f t="shared" si="125"/>
        <v>9.47155749423509E+307</v>
      </c>
      <c r="N342" s="40">
        <f t="shared" si="126"/>
        <v>9.4715574942349038E-32</v>
      </c>
      <c r="O342" s="50">
        <f t="shared" si="127"/>
        <v>339</v>
      </c>
      <c r="P342" s="40">
        <f t="shared" si="128"/>
        <v>6.3133015308515548E-32</v>
      </c>
      <c r="Q342" s="46">
        <f t="shared" si="129"/>
        <v>-373</v>
      </c>
      <c r="R342" s="40">
        <f t="shared" si="119"/>
        <v>1.5002542565010917</v>
      </c>
      <c r="S342" s="46">
        <f t="shared" si="120"/>
        <v>712</v>
      </c>
      <c r="T342" s="40"/>
      <c r="U342" s="35"/>
      <c r="V342" s="38" t="e">
        <f t="shared" si="130"/>
        <v>#NUM!</v>
      </c>
      <c r="W342" s="35">
        <f t="shared" si="121"/>
        <v>1.5002542565010917E+150</v>
      </c>
      <c r="Y342">
        <v>562</v>
      </c>
      <c r="Z342">
        <f t="shared" si="138"/>
        <v>33.900000000000212</v>
      </c>
      <c r="AA342">
        <f t="shared" si="136"/>
        <v>9.1920560625765207E-12</v>
      </c>
      <c r="AB342">
        <f t="shared" si="139"/>
        <v>1.1940943695869533E-11</v>
      </c>
    </row>
    <row r="343" spans="1:28">
      <c r="A343">
        <v>340</v>
      </c>
      <c r="B343" t="e">
        <f t="shared" si="122"/>
        <v>#NUM!</v>
      </c>
      <c r="D343" s="43">
        <f t="shared" si="123"/>
        <v>0</v>
      </c>
      <c r="E343" s="43">
        <f t="shared" si="131"/>
        <v>0</v>
      </c>
      <c r="F343" s="43">
        <f t="shared" si="124"/>
        <v>1</v>
      </c>
      <c r="G343" s="43">
        <f t="shared" si="132"/>
        <v>0</v>
      </c>
      <c r="H343" s="43">
        <f t="shared" si="133"/>
        <v>1</v>
      </c>
      <c r="I343" s="76">
        <f t="shared" si="137"/>
        <v>0</v>
      </c>
      <c r="J343" s="57">
        <f t="shared" si="134"/>
        <v>0</v>
      </c>
      <c r="K343" s="58">
        <f t="shared" si="135"/>
        <v>0</v>
      </c>
      <c r="L343" s="58"/>
      <c r="M343" s="40" t="e">
        <f t="shared" si="125"/>
        <v>#NUM!</v>
      </c>
      <c r="N343" s="40">
        <f t="shared" si="126"/>
        <v>7.6719615703302742E-32</v>
      </c>
      <c r="O343" s="50">
        <f t="shared" si="127"/>
        <v>340</v>
      </c>
      <c r="P343" s="40">
        <f t="shared" si="128"/>
        <v>1.5040512470558123E-32</v>
      </c>
      <c r="Q343" s="46">
        <f t="shared" si="129"/>
        <v>-374</v>
      </c>
      <c r="R343" s="40">
        <f t="shared" si="119"/>
        <v>5.1008644721037113</v>
      </c>
      <c r="S343" s="46">
        <f t="shared" si="120"/>
        <v>714</v>
      </c>
      <c r="T343" s="40"/>
      <c r="U343" s="35"/>
      <c r="V343" s="38" t="e">
        <f t="shared" si="130"/>
        <v>#NUM!</v>
      </c>
      <c r="W343" s="35">
        <f t="shared" si="121"/>
        <v>5.100864472103712E+152</v>
      </c>
      <c r="Y343">
        <v>562</v>
      </c>
      <c r="Z343">
        <f t="shared" si="138"/>
        <v>34.000000000000213</v>
      </c>
      <c r="AA343">
        <f t="shared" si="136"/>
        <v>7.953178585195839E-12</v>
      </c>
      <c r="AB343">
        <f t="shared" si="139"/>
        <v>1.0322916747159746E-11</v>
      </c>
    </row>
    <row r="344" spans="1:28">
      <c r="A344">
        <v>341</v>
      </c>
      <c r="B344" t="e">
        <f t="shared" si="122"/>
        <v>#NUM!</v>
      </c>
      <c r="D344" s="43">
        <f t="shared" si="123"/>
        <v>0</v>
      </c>
      <c r="E344" s="43">
        <f t="shared" si="131"/>
        <v>0</v>
      </c>
      <c r="F344" s="43">
        <f t="shared" si="124"/>
        <v>1</v>
      </c>
      <c r="G344" s="43">
        <f t="shared" si="132"/>
        <v>0</v>
      </c>
      <c r="H344" s="43">
        <f t="shared" si="133"/>
        <v>1</v>
      </c>
      <c r="I344" s="76">
        <f t="shared" si="137"/>
        <v>0</v>
      </c>
      <c r="J344" s="57">
        <f t="shared" si="134"/>
        <v>0</v>
      </c>
      <c r="K344" s="58">
        <f t="shared" si="135"/>
        <v>0</v>
      </c>
      <c r="L344" s="58"/>
      <c r="M344" s="40" t="e">
        <f t="shared" si="125"/>
        <v>#NUM!</v>
      </c>
      <c r="N344" s="40">
        <f t="shared" si="126"/>
        <v>6.2142888719675204E-32</v>
      </c>
      <c r="O344" s="50">
        <f t="shared" si="127"/>
        <v>341</v>
      </c>
      <c r="P344" s="40">
        <f t="shared" si="128"/>
        <v>3.5726730501912244E-32</v>
      </c>
      <c r="Q344" s="46">
        <f t="shared" si="129"/>
        <v>-376</v>
      </c>
      <c r="R344" s="40">
        <f t="shared" si="119"/>
        <v>1.7393947849873657</v>
      </c>
      <c r="S344" s="46">
        <f t="shared" si="120"/>
        <v>717</v>
      </c>
      <c r="T344" s="40"/>
      <c r="U344" s="35"/>
      <c r="V344" s="38" t="e">
        <f t="shared" si="130"/>
        <v>#NUM!</v>
      </c>
      <c r="W344" s="35">
        <f t="shared" si="121"/>
        <v>1.7393947849873657E+155</v>
      </c>
      <c r="Y344">
        <v>562</v>
      </c>
      <c r="Z344">
        <f t="shared" si="138"/>
        <v>34.100000000000215</v>
      </c>
      <c r="AA344">
        <f t="shared" si="136"/>
        <v>6.8792791160509224E-12</v>
      </c>
      <c r="AB344">
        <f t="shared" si="139"/>
        <v>8.921597838697761E-12</v>
      </c>
    </row>
    <row r="345" spans="1:28">
      <c r="A345">
        <v>342</v>
      </c>
      <c r="B345" t="e">
        <f t="shared" si="122"/>
        <v>#NUM!</v>
      </c>
      <c r="D345" s="43">
        <f t="shared" si="123"/>
        <v>0</v>
      </c>
      <c r="E345" s="43">
        <f t="shared" si="131"/>
        <v>0</v>
      </c>
      <c r="F345" s="43">
        <f t="shared" si="124"/>
        <v>1</v>
      </c>
      <c r="G345" s="43">
        <f t="shared" si="132"/>
        <v>0</v>
      </c>
      <c r="H345" s="43">
        <f t="shared" si="133"/>
        <v>1</v>
      </c>
      <c r="I345" s="76">
        <f t="shared" si="137"/>
        <v>0</v>
      </c>
      <c r="J345" s="57">
        <f t="shared" si="134"/>
        <v>0</v>
      </c>
      <c r="K345" s="58">
        <f t="shared" si="135"/>
        <v>0</v>
      </c>
      <c r="L345" s="58"/>
      <c r="M345" s="40" t="e">
        <f t="shared" si="125"/>
        <v>#NUM!</v>
      </c>
      <c r="N345" s="40">
        <f t="shared" si="126"/>
        <v>5.0335739862936918E-32</v>
      </c>
      <c r="O345" s="50">
        <f t="shared" si="127"/>
        <v>342</v>
      </c>
      <c r="P345" s="40">
        <f t="shared" si="128"/>
        <v>8.4615940662423752E-33</v>
      </c>
      <c r="Q345" s="46">
        <f t="shared" si="129"/>
        <v>-377</v>
      </c>
      <c r="R345" s="40">
        <f t="shared" si="119"/>
        <v>5.9487301646567898</v>
      </c>
      <c r="S345" s="46">
        <f t="shared" si="120"/>
        <v>719</v>
      </c>
      <c r="T345" s="40"/>
      <c r="U345" s="35"/>
      <c r="V345" s="38" t="e">
        <f t="shared" si="130"/>
        <v>#NUM!</v>
      </c>
      <c r="W345" s="35">
        <f t="shared" si="121"/>
        <v>5.9487301646567902E+157</v>
      </c>
      <c r="Y345">
        <v>562</v>
      </c>
      <c r="Z345">
        <f t="shared" si="138"/>
        <v>34.200000000000216</v>
      </c>
      <c r="AA345">
        <f t="shared" si="136"/>
        <v>5.9486664310210084E-12</v>
      </c>
      <c r="AB345">
        <f t="shared" si="139"/>
        <v>7.7083184028266816E-12</v>
      </c>
    </row>
    <row r="346" spans="1:28">
      <c r="A346">
        <v>343</v>
      </c>
      <c r="B346" t="e">
        <f t="shared" si="122"/>
        <v>#NUM!</v>
      </c>
      <c r="D346" s="43">
        <f t="shared" si="123"/>
        <v>0</v>
      </c>
      <c r="E346" s="43">
        <f t="shared" si="131"/>
        <v>0</v>
      </c>
      <c r="F346" s="43">
        <f t="shared" si="124"/>
        <v>1</v>
      </c>
      <c r="G346" s="43">
        <f t="shared" si="132"/>
        <v>0</v>
      </c>
      <c r="H346" s="43">
        <f t="shared" si="133"/>
        <v>1</v>
      </c>
      <c r="I346" s="76">
        <f t="shared" si="137"/>
        <v>0</v>
      </c>
      <c r="J346" s="57">
        <f t="shared" si="134"/>
        <v>0</v>
      </c>
      <c r="K346" s="58">
        <f t="shared" si="135"/>
        <v>0</v>
      </c>
      <c r="L346" s="58"/>
      <c r="M346" s="40" t="e">
        <f t="shared" si="125"/>
        <v>#NUM!</v>
      </c>
      <c r="N346" s="40">
        <f t="shared" si="126"/>
        <v>4.0771949288978896E-32</v>
      </c>
      <c r="O346" s="50">
        <f t="shared" si="127"/>
        <v>343</v>
      </c>
      <c r="P346" s="40">
        <f t="shared" si="128"/>
        <v>1.998219006896887E-32</v>
      </c>
      <c r="Q346" s="46">
        <f t="shared" si="129"/>
        <v>-379</v>
      </c>
      <c r="R346" s="40">
        <f t="shared" si="119"/>
        <v>2.0404144464772789</v>
      </c>
      <c r="S346" s="46">
        <f t="shared" si="120"/>
        <v>722</v>
      </c>
      <c r="T346" s="40"/>
      <c r="U346" s="35"/>
      <c r="V346" s="38" t="e">
        <f t="shared" si="130"/>
        <v>#NUM!</v>
      </c>
      <c r="W346" s="35">
        <f t="shared" si="121"/>
        <v>2.040414446477279E+160</v>
      </c>
      <c r="Y346">
        <v>562</v>
      </c>
      <c r="Z346">
        <f t="shared" si="138"/>
        <v>34.300000000000217</v>
      </c>
      <c r="AA346">
        <f t="shared" si="136"/>
        <v>5.1424627485791301E-12</v>
      </c>
      <c r="AB346">
        <f t="shared" si="139"/>
        <v>6.6581530454909411E-12</v>
      </c>
    </row>
    <row r="347" spans="1:28">
      <c r="A347">
        <v>344</v>
      </c>
      <c r="B347" t="e">
        <f t="shared" si="122"/>
        <v>#NUM!</v>
      </c>
      <c r="D347" s="43">
        <f t="shared" si="123"/>
        <v>0</v>
      </c>
      <c r="E347" s="43">
        <f t="shared" si="131"/>
        <v>0</v>
      </c>
      <c r="F347" s="43">
        <f t="shared" si="124"/>
        <v>1</v>
      </c>
      <c r="G347" s="43">
        <f t="shared" si="132"/>
        <v>0</v>
      </c>
      <c r="H347" s="43">
        <f t="shared" si="133"/>
        <v>1</v>
      </c>
      <c r="I347" s="76">
        <f t="shared" si="137"/>
        <v>0</v>
      </c>
      <c r="J347" s="57">
        <f t="shared" si="134"/>
        <v>0</v>
      </c>
      <c r="K347" s="58">
        <f t="shared" si="135"/>
        <v>0</v>
      </c>
      <c r="L347" s="58"/>
      <c r="M347" s="40" t="e">
        <f t="shared" si="125"/>
        <v>#NUM!</v>
      </c>
      <c r="N347" s="40">
        <f t="shared" si="126"/>
        <v>3.3025278924072901E-32</v>
      </c>
      <c r="O347" s="50">
        <f t="shared" si="127"/>
        <v>344</v>
      </c>
      <c r="P347" s="40">
        <f t="shared" si="128"/>
        <v>4.7051087081002269E-33</v>
      </c>
      <c r="Q347" s="46">
        <f t="shared" si="129"/>
        <v>-380</v>
      </c>
      <c r="R347" s="40">
        <f t="shared" si="119"/>
        <v>7.0190256958818402</v>
      </c>
      <c r="S347" s="46">
        <f t="shared" si="120"/>
        <v>724</v>
      </c>
      <c r="T347" s="40"/>
      <c r="U347" s="35"/>
      <c r="V347" s="38" t="e">
        <f t="shared" si="130"/>
        <v>#NUM!</v>
      </c>
      <c r="W347" s="35">
        <f t="shared" ref="W347:W378" si="140">W346*A347</f>
        <v>7.0190256958818395E+162</v>
      </c>
      <c r="Y347">
        <v>562</v>
      </c>
      <c r="Z347">
        <f t="shared" si="138"/>
        <v>34.400000000000219</v>
      </c>
      <c r="AA347">
        <f t="shared" si="136"/>
        <v>4.4442440864890746E-12</v>
      </c>
      <c r="AB347">
        <f t="shared" si="139"/>
        <v>5.7494376070999033E-12</v>
      </c>
    </row>
    <row r="348" spans="1:28">
      <c r="A348">
        <v>345</v>
      </c>
      <c r="B348" t="e">
        <f t="shared" si="122"/>
        <v>#NUM!</v>
      </c>
      <c r="D348" s="43">
        <f t="shared" si="123"/>
        <v>0</v>
      </c>
      <c r="E348" s="43">
        <f t="shared" si="131"/>
        <v>0</v>
      </c>
      <c r="F348" s="43">
        <f t="shared" si="124"/>
        <v>1</v>
      </c>
      <c r="G348" s="43">
        <f t="shared" si="132"/>
        <v>0</v>
      </c>
      <c r="H348" s="43">
        <f t="shared" si="133"/>
        <v>1</v>
      </c>
      <c r="I348" s="76">
        <f t="shared" si="137"/>
        <v>0</v>
      </c>
      <c r="J348" s="57">
        <f t="shared" si="134"/>
        <v>0</v>
      </c>
      <c r="K348" s="58">
        <f t="shared" si="135"/>
        <v>0</v>
      </c>
      <c r="L348" s="58"/>
      <c r="M348" s="40" t="e">
        <f t="shared" si="125"/>
        <v>#NUM!</v>
      </c>
      <c r="N348" s="40">
        <f t="shared" si="126"/>
        <v>2.6750475928499053E-32</v>
      </c>
      <c r="O348" s="50">
        <f t="shared" si="127"/>
        <v>345</v>
      </c>
      <c r="P348" s="40">
        <f t="shared" si="128"/>
        <v>1.1046776966844013E-32</v>
      </c>
      <c r="Q348" s="46">
        <f t="shared" si="129"/>
        <v>-382</v>
      </c>
      <c r="R348" s="40">
        <f t="shared" si="119"/>
        <v>2.4215638650792348</v>
      </c>
      <c r="S348" s="46">
        <f t="shared" si="120"/>
        <v>727</v>
      </c>
      <c r="T348" s="40"/>
      <c r="U348" s="35"/>
      <c r="V348" s="38" t="e">
        <f t="shared" si="130"/>
        <v>#NUM!</v>
      </c>
      <c r="W348" s="35">
        <f t="shared" si="140"/>
        <v>2.4215638650792344E+165</v>
      </c>
      <c r="Y348">
        <v>562</v>
      </c>
      <c r="Z348">
        <f t="shared" si="138"/>
        <v>34.50000000000022</v>
      </c>
      <c r="AA348">
        <f t="shared" si="136"/>
        <v>3.8397258776174013E-12</v>
      </c>
      <c r="AB348">
        <f t="shared" si="139"/>
        <v>4.9633483487913717E-12</v>
      </c>
    </row>
    <row r="349" spans="1:28">
      <c r="A349">
        <v>346</v>
      </c>
      <c r="B349" t="e">
        <f t="shared" si="122"/>
        <v>#NUM!</v>
      </c>
      <c r="D349" s="43">
        <f t="shared" si="123"/>
        <v>0</v>
      </c>
      <c r="E349" s="43">
        <f t="shared" si="131"/>
        <v>0</v>
      </c>
      <c r="F349" s="43">
        <f t="shared" si="124"/>
        <v>1</v>
      </c>
      <c r="G349" s="43">
        <f t="shared" si="132"/>
        <v>0</v>
      </c>
      <c r="H349" s="43">
        <f t="shared" si="133"/>
        <v>1</v>
      </c>
      <c r="I349" s="76">
        <f t="shared" si="137"/>
        <v>0</v>
      </c>
      <c r="J349" s="57">
        <f t="shared" si="134"/>
        <v>0</v>
      </c>
      <c r="K349" s="58">
        <f t="shared" si="135"/>
        <v>0</v>
      </c>
      <c r="L349" s="58"/>
      <c r="M349" s="40" t="e">
        <f t="shared" si="125"/>
        <v>#NUM!</v>
      </c>
      <c r="N349" s="40">
        <f t="shared" si="126"/>
        <v>2.166788550208423E-32</v>
      </c>
      <c r="O349" s="50">
        <f t="shared" si="127"/>
        <v>346</v>
      </c>
      <c r="P349" s="40">
        <f t="shared" si="128"/>
        <v>2.5860951858796677E-33</v>
      </c>
      <c r="Q349" s="46">
        <f t="shared" si="129"/>
        <v>-383</v>
      </c>
      <c r="R349" s="40">
        <f t="shared" ref="R349:R412" si="141">W349/10^(S349-Y349)</f>
        <v>8.3786109731741512</v>
      </c>
      <c r="S349" s="46">
        <f t="shared" ref="S349:S412" si="142">ROUNDDOWN(LOG(W349),0)+Y349</f>
        <v>729</v>
      </c>
      <c r="T349" s="40"/>
      <c r="U349" s="35"/>
      <c r="V349" s="38" t="e">
        <f t="shared" si="130"/>
        <v>#NUM!</v>
      </c>
      <c r="W349" s="35">
        <f t="shared" si="140"/>
        <v>8.378610973174151E+167</v>
      </c>
      <c r="Y349">
        <v>562</v>
      </c>
      <c r="Z349">
        <f t="shared" si="138"/>
        <v>34.600000000000222</v>
      </c>
      <c r="AA349">
        <f t="shared" si="136"/>
        <v>3.3164882449526658E-12</v>
      </c>
      <c r="AB349">
        <f t="shared" si="139"/>
        <v>4.2835346359667479E-12</v>
      </c>
    </row>
    <row r="350" spans="1:28">
      <c r="A350">
        <v>347</v>
      </c>
      <c r="B350" t="e">
        <f t="shared" si="122"/>
        <v>#NUM!</v>
      </c>
      <c r="D350" s="43">
        <f t="shared" si="123"/>
        <v>0</v>
      </c>
      <c r="E350" s="43">
        <f t="shared" si="131"/>
        <v>0</v>
      </c>
      <c r="F350" s="43">
        <f t="shared" si="124"/>
        <v>1</v>
      </c>
      <c r="G350" s="43">
        <f t="shared" si="132"/>
        <v>0</v>
      </c>
      <c r="H350" s="43">
        <f t="shared" si="133"/>
        <v>1</v>
      </c>
      <c r="I350" s="76">
        <f t="shared" si="137"/>
        <v>0</v>
      </c>
      <c r="J350" s="57">
        <f t="shared" si="134"/>
        <v>0</v>
      </c>
      <c r="K350" s="58">
        <f t="shared" si="135"/>
        <v>0</v>
      </c>
      <c r="L350" s="58"/>
      <c r="M350" s="40" t="e">
        <f t="shared" si="125"/>
        <v>#NUM!</v>
      </c>
      <c r="N350" s="40">
        <f t="shared" si="126"/>
        <v>1.7550987256688224E-32</v>
      </c>
      <c r="O350" s="50">
        <f t="shared" si="127"/>
        <v>347</v>
      </c>
      <c r="P350" s="40">
        <f t="shared" si="128"/>
        <v>6.0367063416787629E-33</v>
      </c>
      <c r="Q350" s="46">
        <f t="shared" si="129"/>
        <v>-385</v>
      </c>
      <c r="R350" s="40">
        <f t="shared" si="141"/>
        <v>2.9073780076914302</v>
      </c>
      <c r="S350" s="46">
        <f t="shared" si="142"/>
        <v>732</v>
      </c>
      <c r="T350" s="40"/>
      <c r="U350" s="35"/>
      <c r="V350" s="38" t="e">
        <f t="shared" si="130"/>
        <v>#NUM!</v>
      </c>
      <c r="W350" s="35">
        <f t="shared" si="140"/>
        <v>2.9073780076914305E+170</v>
      </c>
      <c r="Y350">
        <v>562</v>
      </c>
      <c r="Z350">
        <f t="shared" si="138"/>
        <v>34.700000000000223</v>
      </c>
      <c r="AA350">
        <f t="shared" si="136"/>
        <v>2.8637360161209991E-12</v>
      </c>
      <c r="AB350">
        <f t="shared" si="139"/>
        <v>3.6957984263380135E-12</v>
      </c>
    </row>
    <row r="351" spans="1:28">
      <c r="A351">
        <v>348</v>
      </c>
      <c r="B351" t="e">
        <f t="shared" si="122"/>
        <v>#NUM!</v>
      </c>
      <c r="D351" s="43">
        <f t="shared" si="123"/>
        <v>0</v>
      </c>
      <c r="E351" s="43">
        <f t="shared" si="131"/>
        <v>0</v>
      </c>
      <c r="F351" s="43">
        <f t="shared" si="124"/>
        <v>1</v>
      </c>
      <c r="G351" s="43">
        <f t="shared" si="132"/>
        <v>0</v>
      </c>
      <c r="H351" s="43">
        <f t="shared" si="133"/>
        <v>1</v>
      </c>
      <c r="I351" s="76">
        <f t="shared" si="137"/>
        <v>0</v>
      </c>
      <c r="J351" s="57">
        <f t="shared" si="134"/>
        <v>0</v>
      </c>
      <c r="K351" s="58">
        <f t="shared" si="135"/>
        <v>0</v>
      </c>
      <c r="L351" s="58"/>
      <c r="M351" s="40" t="e">
        <f t="shared" si="125"/>
        <v>#NUM!</v>
      </c>
      <c r="N351" s="40">
        <f t="shared" si="126"/>
        <v>1.421629967791746E-32</v>
      </c>
      <c r="O351" s="50">
        <f t="shared" si="127"/>
        <v>348</v>
      </c>
      <c r="P351" s="40">
        <f t="shared" si="128"/>
        <v>1.4050954415976429E-32</v>
      </c>
      <c r="Q351" s="46">
        <f t="shared" si="129"/>
        <v>-387</v>
      </c>
      <c r="R351" s="40">
        <f t="shared" si="141"/>
        <v>1.0117675466766178</v>
      </c>
      <c r="S351" s="46">
        <f t="shared" si="142"/>
        <v>735</v>
      </c>
      <c r="T351" s="40"/>
      <c r="U351" s="35"/>
      <c r="V351" s="38" t="e">
        <f t="shared" si="130"/>
        <v>#NUM!</v>
      </c>
      <c r="W351" s="35">
        <f t="shared" si="140"/>
        <v>1.0117675466766178E+173</v>
      </c>
      <c r="Y351">
        <v>562</v>
      </c>
      <c r="Z351">
        <f t="shared" si="138"/>
        <v>34.800000000000225</v>
      </c>
      <c r="AA351">
        <f t="shared" si="136"/>
        <v>2.4720891569265178E-12</v>
      </c>
      <c r="AB351">
        <f t="shared" si="139"/>
        <v>3.1878146925825521E-12</v>
      </c>
    </row>
    <row r="352" spans="1:28">
      <c r="A352">
        <v>349</v>
      </c>
      <c r="B352" t="e">
        <f t="shared" si="122"/>
        <v>#NUM!</v>
      </c>
      <c r="D352" s="43">
        <f t="shared" si="123"/>
        <v>0</v>
      </c>
      <c r="E352" s="43">
        <f t="shared" si="131"/>
        <v>0</v>
      </c>
      <c r="F352" s="43">
        <f t="shared" si="124"/>
        <v>1</v>
      </c>
      <c r="G352" s="43">
        <f t="shared" si="132"/>
        <v>0</v>
      </c>
      <c r="H352" s="43">
        <f t="shared" si="133"/>
        <v>1</v>
      </c>
      <c r="I352" s="76">
        <f t="shared" si="137"/>
        <v>0</v>
      </c>
      <c r="J352" s="57">
        <f t="shared" si="134"/>
        <v>0</v>
      </c>
      <c r="K352" s="58">
        <f t="shared" si="135"/>
        <v>0</v>
      </c>
      <c r="L352" s="58"/>
      <c r="M352" s="40" t="e">
        <f t="shared" si="125"/>
        <v>#NUM!</v>
      </c>
      <c r="N352" s="40">
        <f t="shared" si="126"/>
        <v>1.1515202739113144E-32</v>
      </c>
      <c r="O352" s="50">
        <f t="shared" si="127"/>
        <v>349</v>
      </c>
      <c r="P352" s="40">
        <f t="shared" si="128"/>
        <v>3.2611097641664491E-33</v>
      </c>
      <c r="Q352" s="46">
        <f t="shared" si="129"/>
        <v>-388</v>
      </c>
      <c r="R352" s="40">
        <f t="shared" si="141"/>
        <v>3.5310687379013963</v>
      </c>
      <c r="S352" s="46">
        <f t="shared" si="142"/>
        <v>737</v>
      </c>
      <c r="T352" s="40"/>
      <c r="U352" s="35"/>
      <c r="V352" s="38" t="e">
        <f t="shared" si="130"/>
        <v>#NUM!</v>
      </c>
      <c r="W352" s="35">
        <f t="shared" si="140"/>
        <v>3.531068737901396E+175</v>
      </c>
      <c r="Y352">
        <v>562</v>
      </c>
      <c r="Z352">
        <f t="shared" si="138"/>
        <v>34.900000000000226</v>
      </c>
      <c r="AA352">
        <f t="shared" si="136"/>
        <v>2.1333998311423565E-12</v>
      </c>
      <c r="AB352">
        <f t="shared" si="139"/>
        <v>2.7488876332929993E-12</v>
      </c>
    </row>
    <row r="353" spans="1:28">
      <c r="A353">
        <v>350</v>
      </c>
      <c r="B353" t="e">
        <f t="shared" si="122"/>
        <v>#NUM!</v>
      </c>
      <c r="D353" s="43">
        <f t="shared" si="123"/>
        <v>0</v>
      </c>
      <c r="E353" s="43">
        <f t="shared" si="131"/>
        <v>0</v>
      </c>
      <c r="F353" s="43">
        <f t="shared" si="124"/>
        <v>1</v>
      </c>
      <c r="G353" s="43">
        <f t="shared" si="132"/>
        <v>0</v>
      </c>
      <c r="H353" s="43">
        <f t="shared" si="133"/>
        <v>1</v>
      </c>
      <c r="I353" s="76">
        <f t="shared" si="137"/>
        <v>0</v>
      </c>
      <c r="J353" s="57">
        <f t="shared" si="134"/>
        <v>0</v>
      </c>
      <c r="K353" s="58">
        <f t="shared" si="135"/>
        <v>0</v>
      </c>
      <c r="L353" s="58"/>
      <c r="M353" s="40" t="e">
        <f t="shared" si="125"/>
        <v>#NUM!</v>
      </c>
      <c r="N353" s="40">
        <f t="shared" si="126"/>
        <v>9.3273142186816452E-33</v>
      </c>
      <c r="O353" s="50">
        <f t="shared" si="127"/>
        <v>350</v>
      </c>
      <c r="P353" s="40">
        <f t="shared" si="128"/>
        <v>7.5471397399280679E-33</v>
      </c>
      <c r="Q353" s="46">
        <f t="shared" si="129"/>
        <v>-390</v>
      </c>
      <c r="R353" s="40">
        <f t="shared" si="141"/>
        <v>1.2358740582654886</v>
      </c>
      <c r="S353" s="46">
        <f t="shared" si="142"/>
        <v>740</v>
      </c>
      <c r="T353" s="40"/>
      <c r="U353" s="35"/>
      <c r="V353" s="38" t="e">
        <f t="shared" si="130"/>
        <v>#NUM!</v>
      </c>
      <c r="W353" s="35">
        <f t="shared" si="140"/>
        <v>1.2358740582654886E+178</v>
      </c>
      <c r="Y353">
        <v>562</v>
      </c>
      <c r="Z353">
        <f t="shared" si="138"/>
        <v>35.000000000000227</v>
      </c>
      <c r="AA353">
        <f t="shared" si="136"/>
        <v>1.8405927582881315E-12</v>
      </c>
      <c r="AB353">
        <f t="shared" si="139"/>
        <v>2.3697381619638388E-12</v>
      </c>
    </row>
    <row r="354" spans="1:28">
      <c r="A354">
        <v>351</v>
      </c>
      <c r="B354" t="e">
        <f t="shared" si="122"/>
        <v>#NUM!</v>
      </c>
      <c r="D354" s="43">
        <f t="shared" si="123"/>
        <v>0</v>
      </c>
      <c r="E354" s="43">
        <f t="shared" si="131"/>
        <v>0</v>
      </c>
      <c r="F354" s="43">
        <f t="shared" si="124"/>
        <v>1</v>
      </c>
      <c r="G354" s="43">
        <f t="shared" si="132"/>
        <v>0</v>
      </c>
      <c r="H354" s="43">
        <f t="shared" si="133"/>
        <v>1</v>
      </c>
      <c r="I354" s="76">
        <f t="shared" si="137"/>
        <v>0</v>
      </c>
      <c r="J354" s="57">
        <f t="shared" si="134"/>
        <v>0</v>
      </c>
      <c r="K354" s="58">
        <f t="shared" si="135"/>
        <v>0</v>
      </c>
      <c r="L354" s="58"/>
      <c r="M354" s="40" t="e">
        <f t="shared" si="125"/>
        <v>#NUM!</v>
      </c>
      <c r="N354" s="40">
        <f t="shared" si="126"/>
        <v>7.5551245171321319E-33</v>
      </c>
      <c r="O354" s="50">
        <f t="shared" si="127"/>
        <v>351</v>
      </c>
      <c r="P354" s="40">
        <f t="shared" si="128"/>
        <v>1.7416476322910921E-33</v>
      </c>
      <c r="Q354" s="46">
        <f t="shared" si="129"/>
        <v>-391</v>
      </c>
      <c r="R354" s="40">
        <f t="shared" si="141"/>
        <v>4.3379179445118652</v>
      </c>
      <c r="S354" s="46">
        <f t="shared" si="142"/>
        <v>742</v>
      </c>
      <c r="T354" s="40"/>
      <c r="U354" s="35"/>
      <c r="V354" s="38" t="e">
        <f t="shared" si="130"/>
        <v>#NUM!</v>
      </c>
      <c r="W354" s="35">
        <f t="shared" si="140"/>
        <v>4.3379179445118649E+180</v>
      </c>
      <c r="Y354">
        <v>562</v>
      </c>
      <c r="Z354">
        <f t="shared" si="138"/>
        <v>35.100000000000229</v>
      </c>
      <c r="AA354">
        <f t="shared" si="136"/>
        <v>1.5875259498578547E-12</v>
      </c>
      <c r="AB354">
        <f t="shared" si="139"/>
        <v>2.042318722646841E-12</v>
      </c>
    </row>
    <row r="355" spans="1:28">
      <c r="A355">
        <v>352</v>
      </c>
      <c r="B355" t="e">
        <f t="shared" si="122"/>
        <v>#NUM!</v>
      </c>
      <c r="D355" s="43">
        <f t="shared" si="123"/>
        <v>0</v>
      </c>
      <c r="E355" s="43">
        <f t="shared" si="131"/>
        <v>0</v>
      </c>
      <c r="F355" s="43">
        <f t="shared" si="124"/>
        <v>1</v>
      </c>
      <c r="G355" s="43">
        <f t="shared" si="132"/>
        <v>0</v>
      </c>
      <c r="H355" s="43">
        <f t="shared" si="133"/>
        <v>1</v>
      </c>
      <c r="I355" s="76">
        <f t="shared" si="137"/>
        <v>0</v>
      </c>
      <c r="J355" s="57">
        <f t="shared" si="134"/>
        <v>0</v>
      </c>
      <c r="K355" s="58">
        <f t="shared" si="135"/>
        <v>0</v>
      </c>
      <c r="L355" s="58"/>
      <c r="M355" s="40" t="e">
        <f t="shared" si="125"/>
        <v>#NUM!</v>
      </c>
      <c r="N355" s="40">
        <f t="shared" si="126"/>
        <v>6.1196508588770261E-33</v>
      </c>
      <c r="O355" s="50">
        <f t="shared" si="127"/>
        <v>352</v>
      </c>
      <c r="P355" s="40">
        <f t="shared" si="128"/>
        <v>4.0077686993062066E-33</v>
      </c>
      <c r="Q355" s="46">
        <f t="shared" si="129"/>
        <v>-393</v>
      </c>
      <c r="R355" s="40">
        <f t="shared" si="141"/>
        <v>1.5269471164681765</v>
      </c>
      <c r="S355" s="46">
        <f t="shared" si="142"/>
        <v>745</v>
      </c>
      <c r="T355" s="40"/>
      <c r="U355" s="35"/>
      <c r="V355" s="38" t="e">
        <f t="shared" si="130"/>
        <v>#NUM!</v>
      </c>
      <c r="W355" s="35">
        <f t="shared" si="140"/>
        <v>1.5269471164681764E+183</v>
      </c>
      <c r="Y355">
        <v>562</v>
      </c>
      <c r="Z355">
        <f t="shared" si="138"/>
        <v>35.20000000000023</v>
      </c>
      <c r="AA355">
        <f t="shared" si="136"/>
        <v>1.3688692639564942E-12</v>
      </c>
      <c r="AB355">
        <f t="shared" si="139"/>
        <v>1.7596519718056423E-12</v>
      </c>
    </row>
    <row r="356" spans="1:28">
      <c r="A356">
        <v>353</v>
      </c>
      <c r="B356" t="e">
        <f t="shared" si="122"/>
        <v>#NUM!</v>
      </c>
      <c r="D356" s="43">
        <f t="shared" si="123"/>
        <v>0</v>
      </c>
      <c r="E356" s="43">
        <f t="shared" si="131"/>
        <v>0</v>
      </c>
      <c r="F356" s="43">
        <f t="shared" si="124"/>
        <v>1</v>
      </c>
      <c r="G356" s="43">
        <f t="shared" si="132"/>
        <v>0</v>
      </c>
      <c r="H356" s="43">
        <f t="shared" si="133"/>
        <v>1</v>
      </c>
      <c r="I356" s="76">
        <f t="shared" si="137"/>
        <v>0</v>
      </c>
      <c r="J356" s="57">
        <f t="shared" si="134"/>
        <v>0</v>
      </c>
      <c r="K356" s="58">
        <f t="shared" si="135"/>
        <v>0</v>
      </c>
      <c r="L356" s="58"/>
      <c r="M356" s="40" t="e">
        <f t="shared" si="125"/>
        <v>#NUM!</v>
      </c>
      <c r="N356" s="40">
        <f t="shared" si="126"/>
        <v>4.9569171956903909E-33</v>
      </c>
      <c r="O356" s="50">
        <f t="shared" si="127"/>
        <v>353</v>
      </c>
      <c r="P356" s="40">
        <f t="shared" si="128"/>
        <v>9.1962964488329384E-34</v>
      </c>
      <c r="Q356" s="46">
        <f t="shared" si="129"/>
        <v>-394</v>
      </c>
      <c r="R356" s="40">
        <f t="shared" si="141"/>
        <v>5.3901233211326627</v>
      </c>
      <c r="S356" s="46">
        <f t="shared" si="142"/>
        <v>747</v>
      </c>
      <c r="T356" s="40"/>
      <c r="U356" s="35"/>
      <c r="V356" s="38" t="e">
        <f t="shared" si="130"/>
        <v>#NUM!</v>
      </c>
      <c r="W356" s="35">
        <f t="shared" si="140"/>
        <v>5.3901233211326626E+185</v>
      </c>
      <c r="Y356">
        <v>562</v>
      </c>
      <c r="Z356">
        <f t="shared" si="138"/>
        <v>35.300000000000232</v>
      </c>
      <c r="AA356">
        <f t="shared" si="136"/>
        <v>1.1799985343764921E-12</v>
      </c>
      <c r="AB356">
        <f t="shared" si="139"/>
        <v>1.5156902969117021E-12</v>
      </c>
    </row>
    <row r="357" spans="1:28">
      <c r="A357">
        <v>354</v>
      </c>
      <c r="B357" t="e">
        <f t="shared" si="122"/>
        <v>#NUM!</v>
      </c>
      <c r="D357" s="43">
        <f t="shared" si="123"/>
        <v>0</v>
      </c>
      <c r="E357" s="43">
        <f t="shared" si="131"/>
        <v>0</v>
      </c>
      <c r="F357" s="43">
        <f t="shared" si="124"/>
        <v>1</v>
      </c>
      <c r="G357" s="43">
        <f t="shared" si="132"/>
        <v>0</v>
      </c>
      <c r="H357" s="43">
        <f t="shared" si="133"/>
        <v>1</v>
      </c>
      <c r="I357" s="76">
        <f t="shared" si="137"/>
        <v>0</v>
      </c>
      <c r="J357" s="57">
        <f t="shared" si="134"/>
        <v>0</v>
      </c>
      <c r="K357" s="58">
        <f t="shared" si="135"/>
        <v>0</v>
      </c>
      <c r="L357" s="58"/>
      <c r="M357" s="40" t="e">
        <f t="shared" si="125"/>
        <v>#NUM!</v>
      </c>
      <c r="N357" s="40">
        <f t="shared" si="126"/>
        <v>4.0151029285092164E-33</v>
      </c>
      <c r="O357" s="50">
        <f t="shared" si="127"/>
        <v>354</v>
      </c>
      <c r="P357" s="40">
        <f t="shared" si="128"/>
        <v>2.1042373230380451E-33</v>
      </c>
      <c r="Q357" s="46">
        <f t="shared" si="129"/>
        <v>-396</v>
      </c>
      <c r="R357" s="40">
        <f t="shared" si="141"/>
        <v>1.9081036556809625</v>
      </c>
      <c r="S357" s="46">
        <f t="shared" si="142"/>
        <v>750</v>
      </c>
      <c r="T357" s="40"/>
      <c r="U357" s="35"/>
      <c r="V357" s="38" t="e">
        <f t="shared" si="130"/>
        <v>#NUM!</v>
      </c>
      <c r="W357" s="35">
        <f t="shared" si="140"/>
        <v>1.9081036556809625E+188</v>
      </c>
      <c r="Y357">
        <v>562</v>
      </c>
      <c r="Z357">
        <f t="shared" si="138"/>
        <v>35.400000000000233</v>
      </c>
      <c r="AA357">
        <f t="shared" si="136"/>
        <v>1.0169033079254401E-12</v>
      </c>
      <c r="AB357">
        <f t="shared" si="139"/>
        <v>1.3051935206107598E-12</v>
      </c>
    </row>
    <row r="358" spans="1:28">
      <c r="A358">
        <v>355</v>
      </c>
      <c r="B358" t="e">
        <f t="shared" si="122"/>
        <v>#NUM!</v>
      </c>
      <c r="D358" s="43">
        <f t="shared" si="123"/>
        <v>0</v>
      </c>
      <c r="E358" s="43">
        <f t="shared" si="131"/>
        <v>0</v>
      </c>
      <c r="F358" s="43">
        <f t="shared" si="124"/>
        <v>1</v>
      </c>
      <c r="G358" s="43">
        <f t="shared" si="132"/>
        <v>0</v>
      </c>
      <c r="H358" s="43">
        <f t="shared" si="133"/>
        <v>1</v>
      </c>
      <c r="I358" s="76">
        <f t="shared" si="137"/>
        <v>0</v>
      </c>
      <c r="J358" s="57">
        <f t="shared" si="134"/>
        <v>0</v>
      </c>
      <c r="K358" s="58">
        <f t="shared" si="135"/>
        <v>0</v>
      </c>
      <c r="L358" s="58"/>
      <c r="M358" s="40" t="e">
        <f t="shared" si="125"/>
        <v>#NUM!</v>
      </c>
      <c r="N358" s="40">
        <f t="shared" si="126"/>
        <v>3.2522333720924648E-33</v>
      </c>
      <c r="O358" s="50">
        <f t="shared" si="127"/>
        <v>355</v>
      </c>
      <c r="P358" s="40">
        <f t="shared" si="128"/>
        <v>4.8012175539741317E-34</v>
      </c>
      <c r="Q358" s="46">
        <f t="shared" si="129"/>
        <v>-397</v>
      </c>
      <c r="R358" s="40">
        <f t="shared" si="141"/>
        <v>6.7737679776674158</v>
      </c>
      <c r="S358" s="46">
        <f t="shared" si="142"/>
        <v>752</v>
      </c>
      <c r="T358" s="40"/>
      <c r="U358" s="35"/>
      <c r="V358" s="38" t="e">
        <f t="shared" si="130"/>
        <v>#NUM!</v>
      </c>
      <c r="W358" s="35">
        <f t="shared" si="140"/>
        <v>6.7737679776674165E+190</v>
      </c>
      <c r="Y358">
        <v>562</v>
      </c>
      <c r="Z358">
        <f t="shared" si="138"/>
        <v>35.500000000000234</v>
      </c>
      <c r="AA358">
        <f t="shared" si="136"/>
        <v>8.761064678507045E-13</v>
      </c>
      <c r="AB358">
        <f t="shared" si="139"/>
        <v>1.1236224711739454E-12</v>
      </c>
    </row>
    <row r="359" spans="1:28">
      <c r="A359">
        <v>356</v>
      </c>
      <c r="B359" t="e">
        <f t="shared" si="122"/>
        <v>#NUM!</v>
      </c>
      <c r="D359" s="43">
        <f t="shared" si="123"/>
        <v>0</v>
      </c>
      <c r="E359" s="43">
        <f t="shared" si="131"/>
        <v>0</v>
      </c>
      <c r="F359" s="43">
        <f t="shared" si="124"/>
        <v>1</v>
      </c>
      <c r="G359" s="43">
        <f t="shared" si="132"/>
        <v>0</v>
      </c>
      <c r="H359" s="43">
        <f t="shared" si="133"/>
        <v>1</v>
      </c>
      <c r="I359" s="76">
        <f t="shared" si="137"/>
        <v>0</v>
      </c>
      <c r="J359" s="57">
        <f t="shared" si="134"/>
        <v>0</v>
      </c>
      <c r="K359" s="58">
        <f t="shared" si="135"/>
        <v>0</v>
      </c>
      <c r="L359" s="58"/>
      <c r="M359" s="40" t="e">
        <f t="shared" si="125"/>
        <v>#NUM!</v>
      </c>
      <c r="N359" s="40">
        <f t="shared" si="126"/>
        <v>2.6343090313948967E-33</v>
      </c>
      <c r="O359" s="50">
        <f t="shared" si="127"/>
        <v>356</v>
      </c>
      <c r="P359" s="40">
        <f t="shared" si="128"/>
        <v>1.0924118591907434E-33</v>
      </c>
      <c r="Q359" s="46">
        <f t="shared" si="129"/>
        <v>-399</v>
      </c>
      <c r="R359" s="40">
        <f t="shared" si="141"/>
        <v>2.4114614000496002</v>
      </c>
      <c r="S359" s="46">
        <f t="shared" si="142"/>
        <v>755</v>
      </c>
      <c r="T359" s="40"/>
      <c r="U359" s="35"/>
      <c r="V359" s="38" t="e">
        <f t="shared" si="130"/>
        <v>#NUM!</v>
      </c>
      <c r="W359" s="35">
        <f t="shared" si="140"/>
        <v>2.4114614000496003E+193</v>
      </c>
      <c r="Y359">
        <v>562</v>
      </c>
      <c r="Z359">
        <f t="shared" si="138"/>
        <v>35.600000000000236</v>
      </c>
      <c r="AA359">
        <f t="shared" si="136"/>
        <v>7.5459423550887786E-13</v>
      </c>
      <c r="AB359">
        <f t="shared" si="139"/>
        <v>9.6704639101407704E-13</v>
      </c>
    </row>
    <row r="360" spans="1:28">
      <c r="A360">
        <v>357</v>
      </c>
      <c r="B360" t="e">
        <f t="shared" si="122"/>
        <v>#NUM!</v>
      </c>
      <c r="D360" s="43">
        <f t="shared" si="123"/>
        <v>0</v>
      </c>
      <c r="E360" s="43">
        <f t="shared" si="131"/>
        <v>0</v>
      </c>
      <c r="F360" s="43">
        <f t="shared" si="124"/>
        <v>1</v>
      </c>
      <c r="G360" s="43">
        <f t="shared" si="132"/>
        <v>0</v>
      </c>
      <c r="H360" s="43">
        <f t="shared" si="133"/>
        <v>1</v>
      </c>
      <c r="I360" s="76">
        <f t="shared" si="137"/>
        <v>0</v>
      </c>
      <c r="J360" s="57">
        <f t="shared" si="134"/>
        <v>0</v>
      </c>
      <c r="K360" s="58">
        <f t="shared" si="135"/>
        <v>0</v>
      </c>
      <c r="L360" s="58"/>
      <c r="M360" s="40" t="e">
        <f t="shared" si="125"/>
        <v>#NUM!</v>
      </c>
      <c r="N360" s="40">
        <f t="shared" si="126"/>
        <v>2.133790315429866E-33</v>
      </c>
      <c r="O360" s="50">
        <f t="shared" si="127"/>
        <v>357</v>
      </c>
      <c r="P360" s="40">
        <f t="shared" si="128"/>
        <v>2.4785815292563081E-34</v>
      </c>
      <c r="Q360" s="46">
        <f t="shared" si="129"/>
        <v>-400</v>
      </c>
      <c r="R360" s="40">
        <f t="shared" si="141"/>
        <v>8.6089171981770729</v>
      </c>
      <c r="S360" s="46">
        <f t="shared" si="142"/>
        <v>757</v>
      </c>
      <c r="T360" s="40"/>
      <c r="U360" s="35"/>
      <c r="V360" s="38" t="e">
        <f t="shared" si="130"/>
        <v>#NUM!</v>
      </c>
      <c r="W360" s="35">
        <f t="shared" si="140"/>
        <v>8.6089171981770726E+195</v>
      </c>
      <c r="Y360">
        <v>562</v>
      </c>
      <c r="Z360">
        <f t="shared" si="138"/>
        <v>35.700000000000237</v>
      </c>
      <c r="AA360">
        <f t="shared" si="136"/>
        <v>6.4975523054843747E-13</v>
      </c>
      <c r="AB360">
        <f t="shared" si="139"/>
        <v>8.3206241021702803E-13</v>
      </c>
    </row>
    <row r="361" spans="1:28">
      <c r="A361">
        <v>358</v>
      </c>
      <c r="B361" t="e">
        <f t="shared" si="122"/>
        <v>#NUM!</v>
      </c>
      <c r="D361" s="43">
        <f t="shared" si="123"/>
        <v>0</v>
      </c>
      <c r="E361" s="43">
        <f t="shared" si="131"/>
        <v>0</v>
      </c>
      <c r="F361" s="43">
        <f t="shared" si="124"/>
        <v>1</v>
      </c>
      <c r="G361" s="43">
        <f t="shared" si="132"/>
        <v>0</v>
      </c>
      <c r="H361" s="43">
        <f t="shared" si="133"/>
        <v>1</v>
      </c>
      <c r="I361" s="76">
        <f t="shared" si="137"/>
        <v>0</v>
      </c>
      <c r="J361" s="57">
        <f t="shared" si="134"/>
        <v>0</v>
      </c>
      <c r="K361" s="58">
        <f t="shared" si="135"/>
        <v>0</v>
      </c>
      <c r="L361" s="58"/>
      <c r="M361" s="40" t="e">
        <f t="shared" si="125"/>
        <v>#NUM!</v>
      </c>
      <c r="N361" s="40">
        <f t="shared" si="126"/>
        <v>1.7283701554981914E-33</v>
      </c>
      <c r="O361" s="50">
        <f t="shared" si="127"/>
        <v>358</v>
      </c>
      <c r="P361" s="40">
        <f t="shared" si="128"/>
        <v>5.607963795244719E-34</v>
      </c>
      <c r="Q361" s="46">
        <f t="shared" si="129"/>
        <v>-402</v>
      </c>
      <c r="R361" s="40">
        <f t="shared" si="141"/>
        <v>3.0819923569473922</v>
      </c>
      <c r="S361" s="46">
        <f t="shared" si="142"/>
        <v>760</v>
      </c>
      <c r="T361" s="40"/>
      <c r="U361" s="35"/>
      <c r="V361" s="38" t="e">
        <f t="shared" si="130"/>
        <v>#NUM!</v>
      </c>
      <c r="W361" s="35">
        <f t="shared" si="140"/>
        <v>3.081992356947392E+198</v>
      </c>
      <c r="Y361">
        <v>562</v>
      </c>
      <c r="Z361">
        <f t="shared" si="138"/>
        <v>35.800000000000239</v>
      </c>
      <c r="AA361">
        <f t="shared" si="136"/>
        <v>5.5932743494704571E-13</v>
      </c>
      <c r="AB361">
        <f t="shared" si="139"/>
        <v>7.1572553565600294E-13</v>
      </c>
    </row>
    <row r="362" spans="1:28">
      <c r="A362">
        <v>359</v>
      </c>
      <c r="B362" t="e">
        <f t="shared" si="122"/>
        <v>#NUM!</v>
      </c>
      <c r="D362" s="43">
        <f t="shared" si="123"/>
        <v>0</v>
      </c>
      <c r="E362" s="43">
        <f t="shared" si="131"/>
        <v>0</v>
      </c>
      <c r="F362" s="43">
        <f t="shared" si="124"/>
        <v>1</v>
      </c>
      <c r="G362" s="43">
        <f t="shared" si="132"/>
        <v>0</v>
      </c>
      <c r="H362" s="43">
        <f t="shared" si="133"/>
        <v>1</v>
      </c>
      <c r="I362" s="76">
        <f t="shared" si="137"/>
        <v>0</v>
      </c>
      <c r="J362" s="57">
        <f t="shared" si="134"/>
        <v>0</v>
      </c>
      <c r="K362" s="58">
        <f t="shared" si="135"/>
        <v>0</v>
      </c>
      <c r="L362" s="58"/>
      <c r="M362" s="40" t="e">
        <f t="shared" si="125"/>
        <v>#NUM!</v>
      </c>
      <c r="N362" s="40">
        <f t="shared" si="126"/>
        <v>1.3999798259535349E-33</v>
      </c>
      <c r="O362" s="50">
        <f t="shared" si="127"/>
        <v>359</v>
      </c>
      <c r="P362" s="40">
        <f t="shared" si="128"/>
        <v>1.2653065944702569E-33</v>
      </c>
      <c r="Q362" s="46">
        <f t="shared" si="129"/>
        <v>-404</v>
      </c>
      <c r="R362" s="40">
        <f t="shared" si="141"/>
        <v>1.1064352561441138</v>
      </c>
      <c r="S362" s="46">
        <f t="shared" si="142"/>
        <v>763</v>
      </c>
      <c r="T362" s="40"/>
      <c r="U362" s="35"/>
      <c r="V362" s="38" t="e">
        <f t="shared" si="130"/>
        <v>#NUM!</v>
      </c>
      <c r="W362" s="35">
        <f t="shared" si="140"/>
        <v>1.1064352561441138E+201</v>
      </c>
      <c r="Y362">
        <v>562</v>
      </c>
      <c r="Z362">
        <f t="shared" si="138"/>
        <v>35.90000000000024</v>
      </c>
      <c r="AA362">
        <f t="shared" si="136"/>
        <v>4.8135205103767105E-13</v>
      </c>
      <c r="AB362">
        <f t="shared" si="139"/>
        <v>6.1548780215064291E-13</v>
      </c>
    </row>
    <row r="363" spans="1:28">
      <c r="A363">
        <v>360</v>
      </c>
      <c r="B363" t="e">
        <f t="shared" si="122"/>
        <v>#NUM!</v>
      </c>
      <c r="D363" s="43">
        <f t="shared" si="123"/>
        <v>0</v>
      </c>
      <c r="E363" s="43">
        <f t="shared" si="131"/>
        <v>0</v>
      </c>
      <c r="F363" s="43">
        <f t="shared" si="124"/>
        <v>1</v>
      </c>
      <c r="G363" s="43">
        <f t="shared" si="132"/>
        <v>0</v>
      </c>
      <c r="H363" s="43">
        <f t="shared" si="133"/>
        <v>1</v>
      </c>
      <c r="I363" s="76">
        <f t="shared" si="137"/>
        <v>0</v>
      </c>
      <c r="J363" s="57">
        <f t="shared" si="134"/>
        <v>0</v>
      </c>
      <c r="K363" s="58">
        <f t="shared" si="135"/>
        <v>0</v>
      </c>
      <c r="L363" s="58"/>
      <c r="M363" s="40" t="e">
        <f t="shared" si="125"/>
        <v>#NUM!</v>
      </c>
      <c r="N363" s="40">
        <f t="shared" si="126"/>
        <v>1.1339836590223631E-33</v>
      </c>
      <c r="O363" s="50">
        <f t="shared" si="127"/>
        <v>360</v>
      </c>
      <c r="P363" s="40">
        <f t="shared" si="128"/>
        <v>2.8469398375580775E-34</v>
      </c>
      <c r="Q363" s="46">
        <f t="shared" si="129"/>
        <v>-405</v>
      </c>
      <c r="R363" s="40">
        <f t="shared" si="141"/>
        <v>3.9831669221188095</v>
      </c>
      <c r="S363" s="46">
        <f t="shared" si="142"/>
        <v>765</v>
      </c>
      <c r="T363" s="40"/>
      <c r="U363" s="35"/>
      <c r="V363" s="38" t="e">
        <f t="shared" si="130"/>
        <v>#NUM!</v>
      </c>
      <c r="W363" s="35">
        <f t="shared" si="140"/>
        <v>3.9831669221188094E+203</v>
      </c>
      <c r="Y363">
        <v>562</v>
      </c>
      <c r="Z363">
        <f t="shared" si="138"/>
        <v>36.000000000000242</v>
      </c>
      <c r="AA363">
        <f t="shared" si="136"/>
        <v>4.1413337061481634E-13</v>
      </c>
      <c r="AB363">
        <f t="shared" si="139"/>
        <v>5.2914540367569842E-13</v>
      </c>
    </row>
    <row r="364" spans="1:28">
      <c r="A364">
        <v>361</v>
      </c>
      <c r="B364" t="e">
        <f t="shared" si="122"/>
        <v>#NUM!</v>
      </c>
      <c r="D364" s="43">
        <f t="shared" si="123"/>
        <v>0</v>
      </c>
      <c r="E364" s="43">
        <f t="shared" si="131"/>
        <v>0</v>
      </c>
      <c r="F364" s="43">
        <f t="shared" si="124"/>
        <v>1</v>
      </c>
      <c r="G364" s="43">
        <f t="shared" si="132"/>
        <v>0</v>
      </c>
      <c r="H364" s="43">
        <f t="shared" si="133"/>
        <v>1</v>
      </c>
      <c r="I364" s="76">
        <f t="shared" si="137"/>
        <v>0</v>
      </c>
      <c r="J364" s="57">
        <f t="shared" si="134"/>
        <v>0</v>
      </c>
      <c r="K364" s="58">
        <f t="shared" si="135"/>
        <v>0</v>
      </c>
      <c r="L364" s="58"/>
      <c r="M364" s="40" t="e">
        <f t="shared" si="125"/>
        <v>#NUM!</v>
      </c>
      <c r="N364" s="40">
        <f t="shared" si="126"/>
        <v>9.1852676380811407E-34</v>
      </c>
      <c r="O364" s="50">
        <f t="shared" si="127"/>
        <v>361</v>
      </c>
      <c r="P364" s="40">
        <f t="shared" si="128"/>
        <v>6.3878705496455484E-34</v>
      </c>
      <c r="Q364" s="46">
        <f t="shared" si="129"/>
        <v>-407</v>
      </c>
      <c r="R364" s="40">
        <f t="shared" si="141"/>
        <v>1.43792325888489</v>
      </c>
      <c r="S364" s="46">
        <f t="shared" si="142"/>
        <v>768</v>
      </c>
      <c r="T364" s="40"/>
      <c r="U364" s="35"/>
      <c r="V364" s="38" t="e">
        <f t="shared" si="130"/>
        <v>#NUM!</v>
      </c>
      <c r="W364" s="35">
        <f t="shared" si="140"/>
        <v>1.4379232588848901E+206</v>
      </c>
      <c r="Y364">
        <v>562</v>
      </c>
      <c r="Z364">
        <f t="shared" si="138"/>
        <v>36.100000000000243</v>
      </c>
      <c r="AA364">
        <f t="shared" si="136"/>
        <v>3.5620388348610296E-13</v>
      </c>
      <c r="AB364">
        <f t="shared" si="139"/>
        <v>4.5479277278896734E-13</v>
      </c>
    </row>
    <row r="365" spans="1:28">
      <c r="A365">
        <v>362</v>
      </c>
      <c r="B365" t="e">
        <f t="shared" si="122"/>
        <v>#NUM!</v>
      </c>
      <c r="D365" s="43">
        <f t="shared" si="123"/>
        <v>0</v>
      </c>
      <c r="E365" s="43">
        <f t="shared" si="131"/>
        <v>0</v>
      </c>
      <c r="F365" s="43">
        <f t="shared" si="124"/>
        <v>1</v>
      </c>
      <c r="G365" s="43">
        <f t="shared" si="132"/>
        <v>0</v>
      </c>
      <c r="H365" s="43">
        <f t="shared" si="133"/>
        <v>1</v>
      </c>
      <c r="I365" s="76">
        <f t="shared" si="137"/>
        <v>0</v>
      </c>
      <c r="J365" s="57">
        <f t="shared" si="134"/>
        <v>0</v>
      </c>
      <c r="K365" s="58">
        <f t="shared" si="135"/>
        <v>0</v>
      </c>
      <c r="L365" s="58"/>
      <c r="M365" s="40" t="e">
        <f t="shared" si="125"/>
        <v>#NUM!</v>
      </c>
      <c r="N365" s="40">
        <f t="shared" si="126"/>
        <v>7.4400667868457245E-34</v>
      </c>
      <c r="O365" s="50">
        <f t="shared" si="127"/>
        <v>362</v>
      </c>
      <c r="P365" s="40">
        <f t="shared" si="128"/>
        <v>1.4293301506112965E-34</v>
      </c>
      <c r="Q365" s="46">
        <f t="shared" si="129"/>
        <v>-408</v>
      </c>
      <c r="R365" s="40">
        <f t="shared" si="141"/>
        <v>5.205282197163303</v>
      </c>
      <c r="S365" s="46">
        <f t="shared" si="142"/>
        <v>770</v>
      </c>
      <c r="T365" s="40"/>
      <c r="U365" s="35"/>
      <c r="V365" s="38" t="e">
        <f t="shared" si="130"/>
        <v>#NUM!</v>
      </c>
      <c r="W365" s="35">
        <f t="shared" si="140"/>
        <v>5.2052821971633025E+208</v>
      </c>
      <c r="Y365">
        <v>562</v>
      </c>
      <c r="Z365">
        <f t="shared" si="138"/>
        <v>36.200000000000244</v>
      </c>
      <c r="AA365">
        <f t="shared" si="136"/>
        <v>3.0629395132727522E-13</v>
      </c>
      <c r="AB365">
        <f t="shared" si="139"/>
        <v>3.9078270784911822E-13</v>
      </c>
    </row>
    <row r="366" spans="1:28">
      <c r="A366">
        <v>363</v>
      </c>
      <c r="B366" t="e">
        <f t="shared" si="122"/>
        <v>#NUM!</v>
      </c>
      <c r="D366" s="43">
        <f t="shared" si="123"/>
        <v>0</v>
      </c>
      <c r="E366" s="43">
        <f t="shared" si="131"/>
        <v>0</v>
      </c>
      <c r="F366" s="43">
        <f t="shared" si="124"/>
        <v>1</v>
      </c>
      <c r="G366" s="43">
        <f t="shared" si="132"/>
        <v>0</v>
      </c>
      <c r="H366" s="43">
        <f t="shared" si="133"/>
        <v>1</v>
      </c>
      <c r="I366" s="76">
        <f t="shared" si="137"/>
        <v>0</v>
      </c>
      <c r="J366" s="57">
        <f t="shared" si="134"/>
        <v>0</v>
      </c>
      <c r="K366" s="58">
        <f t="shared" si="135"/>
        <v>0</v>
      </c>
      <c r="L366" s="58"/>
      <c r="M366" s="40" t="e">
        <f t="shared" si="125"/>
        <v>#NUM!</v>
      </c>
      <c r="N366" s="40">
        <f t="shared" si="126"/>
        <v>6.0264540973450352E-34</v>
      </c>
      <c r="O366" s="50">
        <f t="shared" si="127"/>
        <v>363</v>
      </c>
      <c r="P366" s="40">
        <f t="shared" si="128"/>
        <v>3.1894143856615697E-34</v>
      </c>
      <c r="Q366" s="46">
        <f t="shared" si="129"/>
        <v>-410</v>
      </c>
      <c r="R366" s="40">
        <f t="shared" si="141"/>
        <v>1.889517437570279</v>
      </c>
      <c r="S366" s="46">
        <f t="shared" si="142"/>
        <v>773</v>
      </c>
      <c r="T366" s="40"/>
      <c r="U366" s="35"/>
      <c r="V366" s="38" t="e">
        <f t="shared" si="130"/>
        <v>#NUM!</v>
      </c>
      <c r="W366" s="35">
        <f t="shared" si="140"/>
        <v>1.8895174375702789E+211</v>
      </c>
      <c r="Y366">
        <v>562</v>
      </c>
      <c r="Z366">
        <f t="shared" si="138"/>
        <v>36.300000000000246</v>
      </c>
      <c r="AA366">
        <f t="shared" si="136"/>
        <v>2.6330545808400519E-13</v>
      </c>
      <c r="AB366">
        <f t="shared" si="139"/>
        <v>3.3569176253521683E-13</v>
      </c>
    </row>
    <row r="367" spans="1:28">
      <c r="A367">
        <v>364</v>
      </c>
      <c r="B367" t="e">
        <f t="shared" si="122"/>
        <v>#NUM!</v>
      </c>
      <c r="D367" s="43">
        <f t="shared" si="123"/>
        <v>0</v>
      </c>
      <c r="E367" s="43">
        <f t="shared" si="131"/>
        <v>0</v>
      </c>
      <c r="F367" s="43">
        <f t="shared" si="124"/>
        <v>1</v>
      </c>
      <c r="G367" s="43">
        <f t="shared" si="132"/>
        <v>0</v>
      </c>
      <c r="H367" s="43">
        <f t="shared" si="133"/>
        <v>1</v>
      </c>
      <c r="I367" s="76">
        <f t="shared" si="137"/>
        <v>0</v>
      </c>
      <c r="J367" s="57">
        <f t="shared" si="134"/>
        <v>0</v>
      </c>
      <c r="K367" s="58">
        <f t="shared" si="135"/>
        <v>0</v>
      </c>
      <c r="L367" s="58"/>
      <c r="M367" s="40" t="e">
        <f t="shared" si="125"/>
        <v>#NUM!</v>
      </c>
      <c r="N367" s="40">
        <f t="shared" si="126"/>
        <v>4.8814278188494795E-34</v>
      </c>
      <c r="O367" s="50">
        <f t="shared" si="127"/>
        <v>364</v>
      </c>
      <c r="P367" s="40">
        <f t="shared" si="128"/>
        <v>7.0973232208403086E-35</v>
      </c>
      <c r="Q367" s="46">
        <f t="shared" si="129"/>
        <v>-411</v>
      </c>
      <c r="R367" s="40">
        <f t="shared" si="141"/>
        <v>6.8778434727558153</v>
      </c>
      <c r="S367" s="46">
        <f t="shared" si="142"/>
        <v>775</v>
      </c>
      <c r="T367" s="40"/>
      <c r="U367" s="35"/>
      <c r="V367" s="38" t="e">
        <f t="shared" si="130"/>
        <v>#NUM!</v>
      </c>
      <c r="W367" s="35">
        <f t="shared" si="140"/>
        <v>6.8778434727558155E+213</v>
      </c>
      <c r="Y367">
        <v>562</v>
      </c>
      <c r="Z367">
        <f t="shared" si="138"/>
        <v>36.400000000000247</v>
      </c>
      <c r="AA367">
        <f t="shared" si="136"/>
        <v>2.2628892291746527E-13</v>
      </c>
      <c r="AB367">
        <f t="shared" si="139"/>
        <v>2.8829021268532577E-13</v>
      </c>
    </row>
    <row r="368" spans="1:28">
      <c r="A368">
        <v>365</v>
      </c>
      <c r="B368" t="e">
        <f t="shared" si="122"/>
        <v>#NUM!</v>
      </c>
      <c r="D368" s="43">
        <f t="shared" si="123"/>
        <v>0</v>
      </c>
      <c r="E368" s="43">
        <f t="shared" si="131"/>
        <v>0</v>
      </c>
      <c r="F368" s="43">
        <f t="shared" si="124"/>
        <v>1</v>
      </c>
      <c r="G368" s="43">
        <f t="shared" si="132"/>
        <v>0</v>
      </c>
      <c r="H368" s="43">
        <f t="shared" si="133"/>
        <v>1</v>
      </c>
      <c r="I368" s="76">
        <f t="shared" si="137"/>
        <v>0</v>
      </c>
      <c r="J368" s="57">
        <f t="shared" si="134"/>
        <v>0</v>
      </c>
      <c r="K368" s="58">
        <f t="shared" si="135"/>
        <v>0</v>
      </c>
      <c r="L368" s="58"/>
      <c r="M368" s="40" t="e">
        <f t="shared" si="125"/>
        <v>#NUM!</v>
      </c>
      <c r="N368" s="40">
        <f t="shared" si="126"/>
        <v>3.9539565332680777E-34</v>
      </c>
      <c r="O368" s="50">
        <f t="shared" si="127"/>
        <v>365</v>
      </c>
      <c r="P368" s="40">
        <f t="shared" si="128"/>
        <v>1.5750224133919587E-34</v>
      </c>
      <c r="Q368" s="46">
        <f t="shared" si="129"/>
        <v>-413</v>
      </c>
      <c r="R368" s="40">
        <f t="shared" si="141"/>
        <v>2.5104128675558726</v>
      </c>
      <c r="S368" s="46">
        <f t="shared" si="142"/>
        <v>778</v>
      </c>
      <c r="T368" s="40"/>
      <c r="U368" s="35"/>
      <c r="V368" s="38" t="e">
        <f t="shared" si="130"/>
        <v>#NUM!</v>
      </c>
      <c r="W368" s="35">
        <f t="shared" si="140"/>
        <v>2.5104128675558727E+216</v>
      </c>
      <c r="Y368">
        <v>562</v>
      </c>
      <c r="Z368">
        <f t="shared" si="138"/>
        <v>36.500000000000249</v>
      </c>
      <c r="AA368">
        <f t="shared" si="136"/>
        <v>1.9442362711206861E-13</v>
      </c>
      <c r="AB368">
        <f t="shared" si="139"/>
        <v>2.4751600332323234E-13</v>
      </c>
    </row>
    <row r="369" spans="1:28">
      <c r="A369">
        <v>366</v>
      </c>
      <c r="B369" t="e">
        <f t="shared" si="122"/>
        <v>#NUM!</v>
      </c>
      <c r="D369" s="43">
        <f t="shared" si="123"/>
        <v>0</v>
      </c>
      <c r="E369" s="43">
        <f t="shared" si="131"/>
        <v>0</v>
      </c>
      <c r="F369" s="43">
        <f t="shared" si="124"/>
        <v>1</v>
      </c>
      <c r="G369" s="43">
        <f t="shared" si="132"/>
        <v>0</v>
      </c>
      <c r="H369" s="43">
        <f t="shared" si="133"/>
        <v>1</v>
      </c>
      <c r="I369" s="76">
        <f t="shared" si="137"/>
        <v>0</v>
      </c>
      <c r="J369" s="57">
        <f t="shared" si="134"/>
        <v>0</v>
      </c>
      <c r="K369" s="58">
        <f t="shared" si="135"/>
        <v>0</v>
      </c>
      <c r="L369" s="58"/>
      <c r="M369" s="40" t="e">
        <f t="shared" si="125"/>
        <v>#NUM!</v>
      </c>
      <c r="N369" s="40">
        <f t="shared" si="126"/>
        <v>3.2027047919471429E-34</v>
      </c>
      <c r="O369" s="50">
        <f t="shared" si="127"/>
        <v>366</v>
      </c>
      <c r="P369" s="40">
        <f t="shared" si="128"/>
        <v>3.485705341113351E-35</v>
      </c>
      <c r="Q369" s="46">
        <f t="shared" si="129"/>
        <v>-414</v>
      </c>
      <c r="R369" s="40">
        <f t="shared" si="141"/>
        <v>9.1881110952544933</v>
      </c>
      <c r="S369" s="46">
        <f t="shared" si="142"/>
        <v>780</v>
      </c>
      <c r="T369" s="40"/>
      <c r="U369" s="35"/>
      <c r="V369" s="38" t="e">
        <f t="shared" si="130"/>
        <v>#NUM!</v>
      </c>
      <c r="W369" s="35">
        <f t="shared" si="140"/>
        <v>9.1881110952544947E+218</v>
      </c>
      <c r="Y369">
        <v>562</v>
      </c>
      <c r="Z369">
        <f t="shared" si="138"/>
        <v>36.60000000000025</v>
      </c>
      <c r="AA369">
        <f t="shared" si="136"/>
        <v>1.6700036359622214E-13</v>
      </c>
      <c r="AB369">
        <f t="shared" si="139"/>
        <v>2.1245215550520191E-13</v>
      </c>
    </row>
    <row r="370" spans="1:28">
      <c r="A370">
        <v>367</v>
      </c>
      <c r="B370" t="e">
        <f t="shared" si="122"/>
        <v>#NUM!</v>
      </c>
      <c r="D370" s="43">
        <f t="shared" si="123"/>
        <v>0</v>
      </c>
      <c r="E370" s="43">
        <f t="shared" si="131"/>
        <v>0</v>
      </c>
      <c r="F370" s="43">
        <f t="shared" si="124"/>
        <v>1</v>
      </c>
      <c r="G370" s="43">
        <f t="shared" si="132"/>
        <v>0</v>
      </c>
      <c r="H370" s="43">
        <f t="shared" si="133"/>
        <v>1</v>
      </c>
      <c r="I370" s="76">
        <f t="shared" si="137"/>
        <v>0</v>
      </c>
      <c r="J370" s="57">
        <f t="shared" si="134"/>
        <v>0</v>
      </c>
      <c r="K370" s="58">
        <f t="shared" si="135"/>
        <v>0</v>
      </c>
      <c r="L370" s="58"/>
      <c r="M370" s="40" t="e">
        <f t="shared" si="125"/>
        <v>#NUM!</v>
      </c>
      <c r="N370" s="40">
        <f t="shared" si="126"/>
        <v>2.5941908814771851E-34</v>
      </c>
      <c r="O370" s="50">
        <f t="shared" si="127"/>
        <v>367</v>
      </c>
      <c r="P370" s="40">
        <f t="shared" si="128"/>
        <v>7.6932461207133874E-35</v>
      </c>
      <c r="Q370" s="46">
        <f t="shared" si="129"/>
        <v>-416</v>
      </c>
      <c r="R370" s="40">
        <f t="shared" si="141"/>
        <v>3.3720367719583995</v>
      </c>
      <c r="S370" s="46">
        <f t="shared" si="142"/>
        <v>783</v>
      </c>
      <c r="T370" s="40"/>
      <c r="U370" s="35"/>
      <c r="V370" s="38" t="e">
        <f t="shared" si="130"/>
        <v>#NUM!</v>
      </c>
      <c r="W370" s="35">
        <f t="shared" si="140"/>
        <v>3.3720367719583996E+221</v>
      </c>
      <c r="Y370">
        <v>562</v>
      </c>
      <c r="Z370">
        <f t="shared" si="138"/>
        <v>36.700000000000252</v>
      </c>
      <c r="AA370">
        <f t="shared" si="136"/>
        <v>1.4340646777771785E-13</v>
      </c>
      <c r="AB370">
        <f t="shared" si="139"/>
        <v>1.8230717966857852E-13</v>
      </c>
    </row>
    <row r="371" spans="1:28">
      <c r="A371">
        <v>368</v>
      </c>
      <c r="B371" t="e">
        <f t="shared" si="122"/>
        <v>#NUM!</v>
      </c>
      <c r="D371" s="43">
        <f t="shared" si="123"/>
        <v>0</v>
      </c>
      <c r="E371" s="43">
        <f t="shared" si="131"/>
        <v>0</v>
      </c>
      <c r="F371" s="43">
        <f t="shared" si="124"/>
        <v>1</v>
      </c>
      <c r="G371" s="43">
        <f t="shared" si="132"/>
        <v>0</v>
      </c>
      <c r="H371" s="43">
        <f t="shared" si="133"/>
        <v>1</v>
      </c>
      <c r="I371" s="76">
        <f t="shared" si="137"/>
        <v>0</v>
      </c>
      <c r="J371" s="57">
        <f t="shared" si="134"/>
        <v>0</v>
      </c>
      <c r="K371" s="58">
        <f t="shared" si="135"/>
        <v>0</v>
      </c>
      <c r="L371" s="58"/>
      <c r="M371" s="40" t="e">
        <f t="shared" si="125"/>
        <v>#NUM!</v>
      </c>
      <c r="N371" s="40">
        <f t="shared" si="126"/>
        <v>2.1012946139965202E-34</v>
      </c>
      <c r="O371" s="50">
        <f t="shared" si="127"/>
        <v>368</v>
      </c>
      <c r="P371" s="40">
        <f t="shared" si="128"/>
        <v>1.6933503689613707E-34</v>
      </c>
      <c r="Q371" s="46">
        <f t="shared" si="129"/>
        <v>-418</v>
      </c>
      <c r="R371" s="40">
        <f t="shared" si="141"/>
        <v>1.2409095320806911</v>
      </c>
      <c r="S371" s="46">
        <f t="shared" si="142"/>
        <v>786</v>
      </c>
      <c r="T371" s="40"/>
      <c r="U371" s="35"/>
      <c r="V371" s="38" t="e">
        <f t="shared" si="130"/>
        <v>#NUM!</v>
      </c>
      <c r="W371" s="35">
        <f t="shared" si="140"/>
        <v>1.2409095320806911E+224</v>
      </c>
      <c r="Y371">
        <v>562</v>
      </c>
      <c r="Z371">
        <f t="shared" si="138"/>
        <v>36.800000000000253</v>
      </c>
      <c r="AA371">
        <f t="shared" si="136"/>
        <v>1.2311283214866677E-13</v>
      </c>
      <c r="AB371">
        <f t="shared" si="139"/>
        <v>1.5639810070895392E-13</v>
      </c>
    </row>
    <row r="372" spans="1:28">
      <c r="A372">
        <v>369</v>
      </c>
      <c r="B372" t="e">
        <f t="shared" si="122"/>
        <v>#NUM!</v>
      </c>
      <c r="D372" s="43">
        <f t="shared" si="123"/>
        <v>0</v>
      </c>
      <c r="E372" s="43">
        <f t="shared" si="131"/>
        <v>0</v>
      </c>
      <c r="F372" s="43">
        <f t="shared" si="124"/>
        <v>1</v>
      </c>
      <c r="G372" s="43">
        <f t="shared" si="132"/>
        <v>0</v>
      </c>
      <c r="H372" s="43">
        <f t="shared" si="133"/>
        <v>1</v>
      </c>
      <c r="I372" s="76">
        <f t="shared" si="137"/>
        <v>0</v>
      </c>
      <c r="J372" s="57">
        <f t="shared" si="134"/>
        <v>0</v>
      </c>
      <c r="K372" s="58">
        <f t="shared" si="135"/>
        <v>0</v>
      </c>
      <c r="L372" s="58"/>
      <c r="M372" s="40" t="e">
        <f t="shared" si="125"/>
        <v>#NUM!</v>
      </c>
      <c r="N372" s="40">
        <f t="shared" si="126"/>
        <v>1.7020486373371812E-34</v>
      </c>
      <c r="O372" s="50">
        <f t="shared" si="127"/>
        <v>369</v>
      </c>
      <c r="P372" s="40">
        <f t="shared" si="128"/>
        <v>3.7171105660127646E-35</v>
      </c>
      <c r="Q372" s="46">
        <f t="shared" si="129"/>
        <v>-419</v>
      </c>
      <c r="R372" s="40">
        <f t="shared" si="141"/>
        <v>4.5789561733777502</v>
      </c>
      <c r="S372" s="46">
        <f t="shared" si="142"/>
        <v>788</v>
      </c>
      <c r="T372" s="40"/>
      <c r="U372" s="35"/>
      <c r="V372" s="38" t="e">
        <f t="shared" si="130"/>
        <v>#NUM!</v>
      </c>
      <c r="W372" s="35">
        <f t="shared" si="140"/>
        <v>4.5789561733777504E+226</v>
      </c>
      <c r="Y372">
        <v>562</v>
      </c>
      <c r="Z372">
        <f t="shared" si="138"/>
        <v>36.900000000000254</v>
      </c>
      <c r="AA372">
        <f t="shared" si="136"/>
        <v>1.056626453497305E-13</v>
      </c>
      <c r="AB372">
        <f t="shared" si="139"/>
        <v>1.341357511129653E-13</v>
      </c>
    </row>
    <row r="373" spans="1:28">
      <c r="A373">
        <v>370</v>
      </c>
      <c r="B373" t="e">
        <f t="shared" si="122"/>
        <v>#NUM!</v>
      </c>
      <c r="D373" s="43">
        <f t="shared" si="123"/>
        <v>0</v>
      </c>
      <c r="E373" s="43">
        <f t="shared" si="131"/>
        <v>0</v>
      </c>
      <c r="F373" s="43">
        <f t="shared" si="124"/>
        <v>1</v>
      </c>
      <c r="G373" s="43">
        <f t="shared" si="132"/>
        <v>0</v>
      </c>
      <c r="H373" s="43">
        <f t="shared" si="133"/>
        <v>1</v>
      </c>
      <c r="I373" s="76">
        <f t="shared" si="137"/>
        <v>0</v>
      </c>
      <c r="J373" s="57">
        <f t="shared" si="134"/>
        <v>0</v>
      </c>
      <c r="K373" s="58">
        <f t="shared" si="135"/>
        <v>0</v>
      </c>
      <c r="L373" s="58"/>
      <c r="M373" s="40" t="e">
        <f t="shared" si="125"/>
        <v>#NUM!</v>
      </c>
      <c r="N373" s="40">
        <f t="shared" si="126"/>
        <v>1.3786593962431164E-34</v>
      </c>
      <c r="O373" s="50">
        <f t="shared" si="127"/>
        <v>370</v>
      </c>
      <c r="P373" s="40">
        <f t="shared" si="128"/>
        <v>8.1374582661360494E-35</v>
      </c>
      <c r="Q373" s="46">
        <f t="shared" si="129"/>
        <v>-421</v>
      </c>
      <c r="R373" s="40">
        <f t="shared" si="141"/>
        <v>1.6942137841497678</v>
      </c>
      <c r="S373" s="46">
        <f t="shared" si="142"/>
        <v>791</v>
      </c>
      <c r="T373" s="40"/>
      <c r="U373" s="35"/>
      <c r="V373" s="38" t="e">
        <f t="shared" si="130"/>
        <v>#NUM!</v>
      </c>
      <c r="W373" s="35">
        <f t="shared" si="140"/>
        <v>1.6942137841497678E+229</v>
      </c>
      <c r="Y373">
        <v>562</v>
      </c>
      <c r="Z373">
        <f t="shared" si="138"/>
        <v>37.000000000000256</v>
      </c>
      <c r="AA373">
        <f t="shared" si="136"/>
        <v>9.0661629783242416E-14</v>
      </c>
      <c r="AB373">
        <f t="shared" si="139"/>
        <v>1.1501203306087837E-13</v>
      </c>
    </row>
    <row r="374" spans="1:28">
      <c r="A374">
        <v>371</v>
      </c>
      <c r="B374" t="e">
        <f t="shared" si="122"/>
        <v>#NUM!</v>
      </c>
      <c r="D374" s="43">
        <f t="shared" si="123"/>
        <v>0</v>
      </c>
      <c r="E374" s="43">
        <f t="shared" si="131"/>
        <v>0</v>
      </c>
      <c r="F374" s="43">
        <f t="shared" si="124"/>
        <v>1</v>
      </c>
      <c r="G374" s="43">
        <f t="shared" si="132"/>
        <v>0</v>
      </c>
      <c r="H374" s="43">
        <f t="shared" si="133"/>
        <v>1</v>
      </c>
      <c r="I374" s="76">
        <f t="shared" si="137"/>
        <v>0</v>
      </c>
      <c r="J374" s="57">
        <f t="shared" si="134"/>
        <v>0</v>
      </c>
      <c r="K374" s="58">
        <f t="shared" si="135"/>
        <v>0</v>
      </c>
      <c r="L374" s="58"/>
      <c r="M374" s="40" t="e">
        <f t="shared" si="125"/>
        <v>#NUM!</v>
      </c>
      <c r="N374" s="40">
        <f t="shared" si="126"/>
        <v>1.1167141109569241E-34</v>
      </c>
      <c r="O374" s="50">
        <f t="shared" si="127"/>
        <v>371</v>
      </c>
      <c r="P374" s="40">
        <f t="shared" si="128"/>
        <v>1.7766418316900804E-35</v>
      </c>
      <c r="Q374" s="46">
        <f t="shared" si="129"/>
        <v>-422</v>
      </c>
      <c r="R374" s="40">
        <f t="shared" si="141"/>
        <v>6.2855331391956391</v>
      </c>
      <c r="S374" s="46">
        <f t="shared" si="142"/>
        <v>793</v>
      </c>
      <c r="T374" s="40"/>
      <c r="U374" s="35"/>
      <c r="V374" s="38" t="e">
        <f t="shared" si="130"/>
        <v>#NUM!</v>
      </c>
      <c r="W374" s="35">
        <f t="shared" si="140"/>
        <v>6.285533139195639E+231</v>
      </c>
      <c r="Y374">
        <v>562</v>
      </c>
      <c r="Z374">
        <f t="shared" si="138"/>
        <v>37.100000000000257</v>
      </c>
      <c r="AA374">
        <f t="shared" si="136"/>
        <v>7.7769581030656232E-14</v>
      </c>
      <c r="AB374">
        <f t="shared" si="139"/>
        <v>9.8588889302864203E-14</v>
      </c>
    </row>
    <row r="375" spans="1:28">
      <c r="A375">
        <v>372</v>
      </c>
      <c r="B375" t="e">
        <f t="shared" si="122"/>
        <v>#NUM!</v>
      </c>
      <c r="D375" s="43">
        <f t="shared" si="123"/>
        <v>0</v>
      </c>
      <c r="E375" s="43">
        <f t="shared" si="131"/>
        <v>0</v>
      </c>
      <c r="F375" s="43">
        <f t="shared" si="124"/>
        <v>1</v>
      </c>
      <c r="G375" s="43">
        <f t="shared" si="132"/>
        <v>0</v>
      </c>
      <c r="H375" s="43">
        <f t="shared" si="133"/>
        <v>1</v>
      </c>
      <c r="I375" s="76">
        <f t="shared" si="137"/>
        <v>0</v>
      </c>
      <c r="J375" s="57">
        <f t="shared" si="134"/>
        <v>0</v>
      </c>
      <c r="K375" s="58">
        <f t="shared" si="135"/>
        <v>0</v>
      </c>
      <c r="L375" s="58"/>
      <c r="M375" s="40" t="e">
        <f t="shared" si="125"/>
        <v>#NUM!</v>
      </c>
      <c r="N375" s="40">
        <f t="shared" si="126"/>
        <v>9.045384298751088E-35</v>
      </c>
      <c r="O375" s="50">
        <f t="shared" si="127"/>
        <v>372</v>
      </c>
      <c r="P375" s="40">
        <f t="shared" si="128"/>
        <v>3.8684943109380798E-35</v>
      </c>
      <c r="Q375" s="46">
        <f t="shared" si="129"/>
        <v>-424</v>
      </c>
      <c r="R375" s="40">
        <f t="shared" si="141"/>
        <v>2.3382183277807775</v>
      </c>
      <c r="S375" s="46">
        <f t="shared" si="142"/>
        <v>796</v>
      </c>
      <c r="T375" s="40"/>
      <c r="U375" s="35"/>
      <c r="V375" s="38" t="e">
        <f t="shared" si="130"/>
        <v>#NUM!</v>
      </c>
      <c r="W375" s="35">
        <f t="shared" si="140"/>
        <v>2.3382183277807776E+234</v>
      </c>
      <c r="Y375">
        <v>562</v>
      </c>
      <c r="Z375">
        <f t="shared" si="138"/>
        <v>37.200000000000259</v>
      </c>
      <c r="AA375">
        <f t="shared" si="136"/>
        <v>6.6693037789001304E-14</v>
      </c>
      <c r="AB375">
        <f t="shared" si="139"/>
        <v>8.4488756521843743E-14</v>
      </c>
    </row>
    <row r="376" spans="1:28">
      <c r="A376">
        <v>373</v>
      </c>
      <c r="B376" t="e">
        <f t="shared" si="122"/>
        <v>#NUM!</v>
      </c>
      <c r="D376" s="43">
        <f t="shared" si="123"/>
        <v>0</v>
      </c>
      <c r="E376" s="43">
        <f t="shared" si="131"/>
        <v>0</v>
      </c>
      <c r="F376" s="43">
        <f t="shared" si="124"/>
        <v>1</v>
      </c>
      <c r="G376" s="43">
        <f t="shared" si="132"/>
        <v>0</v>
      </c>
      <c r="H376" s="43">
        <f t="shared" si="133"/>
        <v>1</v>
      </c>
      <c r="I376" s="76">
        <f t="shared" si="137"/>
        <v>0</v>
      </c>
      <c r="J376" s="57">
        <f t="shared" si="134"/>
        <v>0</v>
      </c>
      <c r="K376" s="58">
        <f t="shared" si="135"/>
        <v>0</v>
      </c>
      <c r="L376" s="58"/>
      <c r="M376" s="40" t="e">
        <f t="shared" si="125"/>
        <v>#NUM!</v>
      </c>
      <c r="N376" s="40">
        <f t="shared" si="126"/>
        <v>7.3267612819883801E-35</v>
      </c>
      <c r="O376" s="50">
        <f t="shared" si="127"/>
        <v>373</v>
      </c>
      <c r="P376" s="40">
        <f t="shared" si="128"/>
        <v>8.4007517208038698E-36</v>
      </c>
      <c r="Q376" s="46">
        <f t="shared" si="129"/>
        <v>-425</v>
      </c>
      <c r="R376" s="40">
        <f t="shared" si="141"/>
        <v>8.7215543626223013</v>
      </c>
      <c r="S376" s="46">
        <f t="shared" si="142"/>
        <v>798</v>
      </c>
      <c r="T376" s="40"/>
      <c r="U376" s="35"/>
      <c r="V376" s="38" t="e">
        <f t="shared" si="130"/>
        <v>#NUM!</v>
      </c>
      <c r="W376" s="35">
        <f t="shared" si="140"/>
        <v>8.7215543626223012E+236</v>
      </c>
      <c r="Y376">
        <v>562</v>
      </c>
      <c r="Z376">
        <f t="shared" si="138"/>
        <v>37.30000000000026</v>
      </c>
      <c r="AA376">
        <f t="shared" si="136"/>
        <v>5.7178933256846319E-14</v>
      </c>
      <c r="AB376">
        <f t="shared" si="139"/>
        <v>7.2386304451211996E-14</v>
      </c>
    </row>
    <row r="377" spans="1:28">
      <c r="A377">
        <v>374</v>
      </c>
      <c r="B377" t="e">
        <f t="shared" si="122"/>
        <v>#NUM!</v>
      </c>
      <c r="D377" s="43">
        <f t="shared" si="123"/>
        <v>0</v>
      </c>
      <c r="E377" s="43">
        <f t="shared" si="131"/>
        <v>0</v>
      </c>
      <c r="F377" s="43">
        <f t="shared" si="124"/>
        <v>1</v>
      </c>
      <c r="G377" s="43">
        <f t="shared" si="132"/>
        <v>0</v>
      </c>
      <c r="H377" s="43">
        <f t="shared" si="133"/>
        <v>1</v>
      </c>
      <c r="I377" s="76">
        <f t="shared" si="137"/>
        <v>0</v>
      </c>
      <c r="J377" s="57">
        <f t="shared" si="134"/>
        <v>0</v>
      </c>
      <c r="K377" s="58">
        <f t="shared" si="135"/>
        <v>0</v>
      </c>
      <c r="L377" s="58"/>
      <c r="M377" s="40" t="e">
        <f t="shared" si="125"/>
        <v>#NUM!</v>
      </c>
      <c r="N377" s="40">
        <f t="shared" si="126"/>
        <v>5.9346766384105877E-35</v>
      </c>
      <c r="O377" s="50">
        <f t="shared" si="127"/>
        <v>374</v>
      </c>
      <c r="P377" s="40">
        <f t="shared" si="128"/>
        <v>1.8194141427409452E-35</v>
      </c>
      <c r="Q377" s="46">
        <f t="shared" si="129"/>
        <v>-427</v>
      </c>
      <c r="R377" s="40">
        <f t="shared" si="141"/>
        <v>3.2618613316207403</v>
      </c>
      <c r="S377" s="46">
        <f t="shared" si="142"/>
        <v>801</v>
      </c>
      <c r="T377" s="40"/>
      <c r="U377" s="35"/>
      <c r="V377" s="38" t="e">
        <f t="shared" si="130"/>
        <v>#NUM!</v>
      </c>
      <c r="W377" s="35">
        <f t="shared" si="140"/>
        <v>3.2618613316207405E+239</v>
      </c>
      <c r="Y377">
        <v>562</v>
      </c>
      <c r="Z377">
        <f t="shared" si="138"/>
        <v>37.400000000000261</v>
      </c>
      <c r="AA377">
        <f t="shared" si="136"/>
        <v>4.9009098278915394E-14</v>
      </c>
      <c r="AB377">
        <f t="shared" si="139"/>
        <v>6.2001289767856243E-14</v>
      </c>
    </row>
    <row r="378" spans="1:28">
      <c r="A378">
        <v>375</v>
      </c>
      <c r="B378" t="e">
        <f t="shared" si="122"/>
        <v>#NUM!</v>
      </c>
      <c r="D378" s="43">
        <f t="shared" si="123"/>
        <v>0</v>
      </c>
      <c r="E378" s="43">
        <f t="shared" si="131"/>
        <v>0</v>
      </c>
      <c r="F378" s="43">
        <f t="shared" si="124"/>
        <v>1</v>
      </c>
      <c r="G378" s="43">
        <f t="shared" si="132"/>
        <v>0</v>
      </c>
      <c r="H378" s="43">
        <f t="shared" si="133"/>
        <v>1</v>
      </c>
      <c r="I378" s="76">
        <f t="shared" si="137"/>
        <v>0</v>
      </c>
      <c r="J378" s="57">
        <f t="shared" si="134"/>
        <v>0</v>
      </c>
      <c r="K378" s="58">
        <f t="shared" si="135"/>
        <v>0</v>
      </c>
      <c r="L378" s="58"/>
      <c r="M378" s="40" t="e">
        <f t="shared" si="125"/>
        <v>#NUM!</v>
      </c>
      <c r="N378" s="40">
        <f t="shared" si="126"/>
        <v>4.8070880771125748E-35</v>
      </c>
      <c r="O378" s="50">
        <f t="shared" si="127"/>
        <v>375</v>
      </c>
      <c r="P378" s="40">
        <f t="shared" si="128"/>
        <v>3.9299345483204405E-35</v>
      </c>
      <c r="Q378" s="46">
        <f t="shared" si="129"/>
        <v>-429</v>
      </c>
      <c r="R378" s="40">
        <f t="shared" si="141"/>
        <v>1.2231979993577777</v>
      </c>
      <c r="S378" s="46">
        <f t="shared" si="142"/>
        <v>804</v>
      </c>
      <c r="T378" s="40"/>
      <c r="U378" s="35"/>
      <c r="V378" s="38" t="e">
        <f t="shared" si="130"/>
        <v>#NUM!</v>
      </c>
      <c r="W378" s="35">
        <f t="shared" si="140"/>
        <v>1.2231979993577778E+242</v>
      </c>
      <c r="Y378">
        <v>562</v>
      </c>
      <c r="Z378">
        <f t="shared" si="138"/>
        <v>37.500000000000263</v>
      </c>
      <c r="AA378">
        <f t="shared" si="136"/>
        <v>4.1995503456205714E-14</v>
      </c>
      <c r="AB378">
        <f t="shared" si="139"/>
        <v>5.3092376211162501E-14</v>
      </c>
    </row>
    <row r="379" spans="1:28">
      <c r="A379">
        <v>376</v>
      </c>
      <c r="B379" t="e">
        <f t="shared" si="122"/>
        <v>#NUM!</v>
      </c>
      <c r="D379" s="43">
        <f t="shared" si="123"/>
        <v>0</v>
      </c>
      <c r="E379" s="43">
        <f t="shared" si="131"/>
        <v>0</v>
      </c>
      <c r="F379" s="43">
        <f t="shared" si="124"/>
        <v>1</v>
      </c>
      <c r="G379" s="43">
        <f t="shared" si="132"/>
        <v>0</v>
      </c>
      <c r="H379" s="43">
        <f t="shared" si="133"/>
        <v>1</v>
      </c>
      <c r="I379" s="76">
        <f t="shared" si="137"/>
        <v>0</v>
      </c>
      <c r="J379" s="57">
        <f t="shared" si="134"/>
        <v>0</v>
      </c>
      <c r="K379" s="58">
        <f t="shared" si="135"/>
        <v>0</v>
      </c>
      <c r="L379" s="58"/>
      <c r="M379" s="40" t="e">
        <f t="shared" si="125"/>
        <v>#NUM!</v>
      </c>
      <c r="N379" s="40">
        <f t="shared" si="126"/>
        <v>3.8937413424611856E-35</v>
      </c>
      <c r="O379" s="50">
        <f t="shared" si="127"/>
        <v>376</v>
      </c>
      <c r="P379" s="40">
        <f t="shared" si="128"/>
        <v>8.466082404626482E-36</v>
      </c>
      <c r="Q379" s="46">
        <f t="shared" si="129"/>
        <v>-430</v>
      </c>
      <c r="R379" s="40">
        <f t="shared" si="141"/>
        <v>4.5992244775852438</v>
      </c>
      <c r="S379" s="46">
        <f t="shared" si="142"/>
        <v>806</v>
      </c>
      <c r="T379" s="40"/>
      <c r="U379" s="35"/>
      <c r="V379" s="38" t="e">
        <f t="shared" si="130"/>
        <v>#NUM!</v>
      </c>
      <c r="W379" s="35">
        <f t="shared" ref="W379:W402" si="143">W378*A379</f>
        <v>4.5992244775852443E+244</v>
      </c>
      <c r="Y379">
        <v>562</v>
      </c>
      <c r="Z379">
        <f t="shared" si="138"/>
        <v>37.600000000000264</v>
      </c>
      <c r="AA379">
        <f t="shared" si="136"/>
        <v>3.59761421576955E-14</v>
      </c>
      <c r="AB379">
        <f t="shared" si="139"/>
        <v>4.5451791908978197E-14</v>
      </c>
    </row>
    <row r="380" spans="1:28">
      <c r="A380">
        <v>377</v>
      </c>
      <c r="B380" t="e">
        <f t="shared" si="122"/>
        <v>#NUM!</v>
      </c>
      <c r="D380" s="43">
        <f t="shared" si="123"/>
        <v>0</v>
      </c>
      <c r="E380" s="43">
        <f t="shared" si="131"/>
        <v>0</v>
      </c>
      <c r="F380" s="43">
        <f t="shared" si="124"/>
        <v>1</v>
      </c>
      <c r="G380" s="43">
        <f t="shared" si="132"/>
        <v>0</v>
      </c>
      <c r="H380" s="43">
        <f t="shared" si="133"/>
        <v>1</v>
      </c>
      <c r="I380" s="76">
        <f t="shared" si="137"/>
        <v>0</v>
      </c>
      <c r="J380" s="57">
        <f t="shared" si="134"/>
        <v>0</v>
      </c>
      <c r="K380" s="58">
        <f t="shared" si="135"/>
        <v>0</v>
      </c>
      <c r="L380" s="58"/>
      <c r="M380" s="40" t="e">
        <f t="shared" si="125"/>
        <v>#NUM!</v>
      </c>
      <c r="N380" s="40">
        <f t="shared" si="126"/>
        <v>3.15393048739356E-35</v>
      </c>
      <c r="O380" s="50">
        <f t="shared" si="127"/>
        <v>377</v>
      </c>
      <c r="P380" s="40">
        <f t="shared" si="128"/>
        <v>1.8189726121346017E-35</v>
      </c>
      <c r="Q380" s="46">
        <f t="shared" si="129"/>
        <v>-432</v>
      </c>
      <c r="R380" s="40">
        <f t="shared" si="141"/>
        <v>1.7339076280496373</v>
      </c>
      <c r="S380" s="46">
        <f t="shared" si="142"/>
        <v>809</v>
      </c>
      <c r="T380" s="40"/>
      <c r="U380" s="35"/>
      <c r="V380" s="38" t="e">
        <f t="shared" si="130"/>
        <v>#NUM!</v>
      </c>
      <c r="W380" s="35">
        <f t="shared" si="143"/>
        <v>1.7339076280496371E+247</v>
      </c>
      <c r="Y380">
        <v>562</v>
      </c>
      <c r="Z380">
        <f t="shared" si="138"/>
        <v>37.700000000000266</v>
      </c>
      <c r="AA380">
        <f t="shared" si="136"/>
        <v>3.0811469204230065E-14</v>
      </c>
      <c r="AB380">
        <f t="shared" si="139"/>
        <v>3.8900711890861177E-14</v>
      </c>
    </row>
    <row r="381" spans="1:28">
      <c r="A381">
        <v>378</v>
      </c>
      <c r="B381" t="e">
        <f t="shared" si="122"/>
        <v>#NUM!</v>
      </c>
      <c r="D381" s="43">
        <f t="shared" si="123"/>
        <v>0</v>
      </c>
      <c r="E381" s="43">
        <f t="shared" si="131"/>
        <v>0</v>
      </c>
      <c r="F381" s="43">
        <f t="shared" si="124"/>
        <v>1</v>
      </c>
      <c r="G381" s="43">
        <f t="shared" si="132"/>
        <v>0</v>
      </c>
      <c r="H381" s="43">
        <f t="shared" si="133"/>
        <v>1</v>
      </c>
      <c r="I381" s="76">
        <f t="shared" si="137"/>
        <v>0</v>
      </c>
      <c r="J381" s="57">
        <f t="shared" si="134"/>
        <v>0</v>
      </c>
      <c r="K381" s="58">
        <f t="shared" si="135"/>
        <v>0</v>
      </c>
      <c r="L381" s="58"/>
      <c r="M381" s="40" t="e">
        <f t="shared" si="125"/>
        <v>#NUM!</v>
      </c>
      <c r="N381" s="40">
        <f t="shared" si="126"/>
        <v>2.5546836947887837E-35</v>
      </c>
      <c r="O381" s="50">
        <f t="shared" si="127"/>
        <v>378</v>
      </c>
      <c r="P381" s="40">
        <f t="shared" si="128"/>
        <v>3.8977984545741468E-36</v>
      </c>
      <c r="Q381" s="46">
        <f t="shared" si="129"/>
        <v>-433</v>
      </c>
      <c r="R381" s="40">
        <f t="shared" si="141"/>
        <v>6.5541708340276283</v>
      </c>
      <c r="S381" s="46">
        <f t="shared" si="142"/>
        <v>811</v>
      </c>
      <c r="T381" s="40"/>
      <c r="U381" s="35"/>
      <c r="V381" s="38" t="e">
        <f t="shared" si="130"/>
        <v>#NUM!</v>
      </c>
      <c r="W381" s="35">
        <f t="shared" si="143"/>
        <v>6.5541708340276282E+249</v>
      </c>
      <c r="Y381">
        <v>562</v>
      </c>
      <c r="Z381">
        <f t="shared" si="138"/>
        <v>37.800000000000267</v>
      </c>
      <c r="AA381">
        <f t="shared" si="136"/>
        <v>2.6381321174713583E-14</v>
      </c>
      <c r="AB381">
        <f t="shared" si="139"/>
        <v>3.3285268560286529E-14</v>
      </c>
    </row>
    <row r="382" spans="1:28">
      <c r="A382">
        <v>379</v>
      </c>
      <c r="B382" t="e">
        <f t="shared" si="122"/>
        <v>#NUM!</v>
      </c>
      <c r="D382" s="43">
        <f t="shared" si="123"/>
        <v>0</v>
      </c>
      <c r="E382" s="43">
        <f t="shared" si="131"/>
        <v>0</v>
      </c>
      <c r="F382" s="43">
        <f t="shared" si="124"/>
        <v>1</v>
      </c>
      <c r="G382" s="43">
        <f t="shared" si="132"/>
        <v>0</v>
      </c>
      <c r="H382" s="43">
        <f t="shared" si="133"/>
        <v>1</v>
      </c>
      <c r="I382" s="76">
        <f t="shared" si="137"/>
        <v>0</v>
      </c>
      <c r="J382" s="57">
        <f t="shared" si="134"/>
        <v>0</v>
      </c>
      <c r="K382" s="58">
        <f t="shared" si="135"/>
        <v>0</v>
      </c>
      <c r="L382" s="58"/>
      <c r="M382" s="40" t="e">
        <f t="shared" si="125"/>
        <v>#NUM!</v>
      </c>
      <c r="N382" s="40">
        <f t="shared" si="126"/>
        <v>2.0692937927789149E-35</v>
      </c>
      <c r="O382" s="50">
        <f t="shared" si="127"/>
        <v>379</v>
      </c>
      <c r="P382" s="40">
        <f t="shared" si="128"/>
        <v>8.3303871984302349E-36</v>
      </c>
      <c r="Q382" s="46">
        <f t="shared" si="129"/>
        <v>-435</v>
      </c>
      <c r="R382" s="40">
        <f t="shared" si="141"/>
        <v>2.484030746096471</v>
      </c>
      <c r="S382" s="46">
        <f t="shared" si="142"/>
        <v>814</v>
      </c>
      <c r="T382" s="40"/>
      <c r="U382" s="35"/>
      <c r="V382" s="38" t="e">
        <f t="shared" si="130"/>
        <v>#NUM!</v>
      </c>
      <c r="W382" s="35">
        <f t="shared" si="143"/>
        <v>2.4840307460964712E+252</v>
      </c>
      <c r="Y382">
        <v>562</v>
      </c>
      <c r="Z382">
        <f t="shared" si="138"/>
        <v>37.900000000000269</v>
      </c>
      <c r="AA382">
        <f t="shared" si="136"/>
        <v>2.2582254019334856E-14</v>
      </c>
      <c r="AB382">
        <f t="shared" si="139"/>
        <v>2.8473105763235251E-14</v>
      </c>
    </row>
    <row r="383" spans="1:28">
      <c r="A383">
        <v>380</v>
      </c>
      <c r="B383" t="e">
        <f t="shared" si="122"/>
        <v>#NUM!</v>
      </c>
      <c r="D383" s="43">
        <f t="shared" si="123"/>
        <v>0</v>
      </c>
      <c r="E383" s="43">
        <f t="shared" si="131"/>
        <v>0</v>
      </c>
      <c r="F383" s="43">
        <f t="shared" si="124"/>
        <v>1</v>
      </c>
      <c r="G383" s="43">
        <f t="shared" si="132"/>
        <v>0</v>
      </c>
      <c r="H383" s="43">
        <f t="shared" si="133"/>
        <v>1</v>
      </c>
      <c r="I383" s="76">
        <f t="shared" si="137"/>
        <v>0</v>
      </c>
      <c r="J383" s="57">
        <f t="shared" si="134"/>
        <v>0</v>
      </c>
      <c r="K383" s="58">
        <f t="shared" si="135"/>
        <v>0</v>
      </c>
      <c r="L383" s="58"/>
      <c r="M383" s="40" t="e">
        <f t="shared" si="125"/>
        <v>#NUM!</v>
      </c>
      <c r="N383" s="40">
        <f t="shared" si="126"/>
        <v>1.6761279721509209E-35</v>
      </c>
      <c r="O383" s="50">
        <f t="shared" si="127"/>
        <v>380</v>
      </c>
      <c r="P383" s="40">
        <f t="shared" si="128"/>
        <v>1.7756877975601286E-36</v>
      </c>
      <c r="Q383" s="46">
        <f t="shared" si="129"/>
        <v>-436</v>
      </c>
      <c r="R383" s="40">
        <f t="shared" si="141"/>
        <v>9.4393168351665917</v>
      </c>
      <c r="S383" s="46">
        <f t="shared" si="142"/>
        <v>816</v>
      </c>
      <c r="T383" s="40"/>
      <c r="U383" s="35"/>
      <c r="V383" s="38" t="e">
        <f t="shared" si="130"/>
        <v>#NUM!</v>
      </c>
      <c r="W383" s="35">
        <f t="shared" si="143"/>
        <v>9.4393168351665916E+254</v>
      </c>
      <c r="Y383">
        <v>562</v>
      </c>
      <c r="Z383">
        <f t="shared" si="138"/>
        <v>38.00000000000027</v>
      </c>
      <c r="AA383">
        <f t="shared" si="136"/>
        <v>1.9325242138006046E-14</v>
      </c>
      <c r="AB383">
        <f t="shared" si="139"/>
        <v>2.4350403277636215E-14</v>
      </c>
    </row>
    <row r="384" spans="1:28">
      <c r="A384">
        <v>381</v>
      </c>
      <c r="B384" t="e">
        <f t="shared" si="122"/>
        <v>#NUM!</v>
      </c>
      <c r="D384" s="43">
        <f t="shared" si="123"/>
        <v>0</v>
      </c>
      <c r="E384" s="43">
        <f t="shared" si="131"/>
        <v>0</v>
      </c>
      <c r="F384" s="43">
        <f t="shared" si="124"/>
        <v>1</v>
      </c>
      <c r="G384" s="43">
        <f t="shared" si="132"/>
        <v>0</v>
      </c>
      <c r="H384" s="43">
        <f t="shared" si="133"/>
        <v>1</v>
      </c>
      <c r="I384" s="76">
        <f t="shared" si="137"/>
        <v>0</v>
      </c>
      <c r="J384" s="57">
        <f t="shared" si="134"/>
        <v>0</v>
      </c>
      <c r="K384" s="58">
        <f t="shared" si="135"/>
        <v>0</v>
      </c>
      <c r="L384" s="58"/>
      <c r="M384" s="40" t="e">
        <f t="shared" si="125"/>
        <v>#NUM!</v>
      </c>
      <c r="N384" s="40">
        <f t="shared" si="126"/>
        <v>1.3576636574422458E-35</v>
      </c>
      <c r="O384" s="50">
        <f t="shared" si="127"/>
        <v>381</v>
      </c>
      <c r="P384" s="40">
        <f t="shared" si="128"/>
        <v>3.7750842940254702E-36</v>
      </c>
      <c r="Q384" s="46">
        <f t="shared" si="129"/>
        <v>-438</v>
      </c>
      <c r="R384" s="40">
        <f t="shared" si="141"/>
        <v>3.5963797141984712</v>
      </c>
      <c r="S384" s="46">
        <f t="shared" si="142"/>
        <v>819</v>
      </c>
      <c r="T384" s="40"/>
      <c r="U384" s="35"/>
      <c r="V384" s="38" t="e">
        <f t="shared" si="130"/>
        <v>#NUM!</v>
      </c>
      <c r="W384" s="35">
        <f t="shared" si="143"/>
        <v>3.5963797141984713E+257</v>
      </c>
      <c r="Y384">
        <v>562</v>
      </c>
      <c r="Z384">
        <f t="shared" si="138"/>
        <v>38.100000000000271</v>
      </c>
      <c r="AA384">
        <f t="shared" si="136"/>
        <v>1.6533690455335868E-14</v>
      </c>
      <c r="AB384">
        <f t="shared" si="139"/>
        <v>2.0819308272207453E-14</v>
      </c>
    </row>
    <row r="385" spans="1:28">
      <c r="A385">
        <v>382</v>
      </c>
      <c r="B385" t="e">
        <f t="shared" si="122"/>
        <v>#NUM!</v>
      </c>
      <c r="D385" s="43">
        <f t="shared" si="123"/>
        <v>0</v>
      </c>
      <c r="E385" s="43">
        <f t="shared" si="131"/>
        <v>0</v>
      </c>
      <c r="F385" s="43">
        <f t="shared" si="124"/>
        <v>1</v>
      </c>
      <c r="G385" s="43">
        <f t="shared" si="132"/>
        <v>0</v>
      </c>
      <c r="H385" s="43">
        <f t="shared" si="133"/>
        <v>1</v>
      </c>
      <c r="I385" s="76">
        <f t="shared" si="137"/>
        <v>0</v>
      </c>
      <c r="J385" s="57">
        <f t="shared" si="134"/>
        <v>0</v>
      </c>
      <c r="K385" s="58">
        <f t="shared" si="135"/>
        <v>0</v>
      </c>
      <c r="L385" s="58"/>
      <c r="M385" s="40" t="e">
        <f t="shared" si="125"/>
        <v>#NUM!</v>
      </c>
      <c r="N385" s="40">
        <f t="shared" si="126"/>
        <v>1.099707562528219E-35</v>
      </c>
      <c r="O385" s="50">
        <f t="shared" si="127"/>
        <v>382</v>
      </c>
      <c r="P385" s="40">
        <f t="shared" si="128"/>
        <v>8.0047598904728561E-36</v>
      </c>
      <c r="Q385" s="46">
        <f t="shared" si="129"/>
        <v>-440</v>
      </c>
      <c r="R385" s="40">
        <f t="shared" si="141"/>
        <v>1.3738170508238159</v>
      </c>
      <c r="S385" s="46">
        <f t="shared" si="142"/>
        <v>822</v>
      </c>
      <c r="T385" s="40"/>
      <c r="U385" s="35"/>
      <c r="V385" s="38" t="e">
        <f t="shared" si="130"/>
        <v>#NUM!</v>
      </c>
      <c r="W385" s="35">
        <f t="shared" si="143"/>
        <v>1.373817050823816E+260</v>
      </c>
      <c r="Y385">
        <v>562</v>
      </c>
      <c r="Z385">
        <f t="shared" si="138"/>
        <v>38.200000000000273</v>
      </c>
      <c r="AA385">
        <f t="shared" si="136"/>
        <v>1.4141717436934477E-14</v>
      </c>
      <c r="AB385">
        <f t="shared" si="139"/>
        <v>1.7795718732841682E-14</v>
      </c>
    </row>
    <row r="386" spans="1:28">
      <c r="A386">
        <v>383</v>
      </c>
      <c r="B386" t="e">
        <f t="shared" si="122"/>
        <v>#NUM!</v>
      </c>
      <c r="D386" s="43">
        <f t="shared" si="123"/>
        <v>0</v>
      </c>
      <c r="E386" s="43">
        <f t="shared" si="131"/>
        <v>0</v>
      </c>
      <c r="F386" s="43">
        <f t="shared" si="124"/>
        <v>1</v>
      </c>
      <c r="G386" s="43">
        <f t="shared" si="132"/>
        <v>0</v>
      </c>
      <c r="H386" s="43">
        <f t="shared" si="133"/>
        <v>1</v>
      </c>
      <c r="I386" s="76">
        <f t="shared" si="137"/>
        <v>0</v>
      </c>
      <c r="J386" s="57">
        <f t="shared" si="134"/>
        <v>0</v>
      </c>
      <c r="K386" s="58">
        <f t="shared" si="135"/>
        <v>0</v>
      </c>
      <c r="L386" s="58"/>
      <c r="M386" s="40" t="e">
        <f t="shared" si="125"/>
        <v>#NUM!</v>
      </c>
      <c r="N386" s="40">
        <f t="shared" si="126"/>
        <v>8.9076312564785709E-36</v>
      </c>
      <c r="O386" s="50">
        <f t="shared" si="127"/>
        <v>383</v>
      </c>
      <c r="P386" s="40">
        <f t="shared" si="128"/>
        <v>1.6929126661313344E-36</v>
      </c>
      <c r="Q386" s="46">
        <f t="shared" si="129"/>
        <v>-441</v>
      </c>
      <c r="R386" s="40">
        <f t="shared" si="141"/>
        <v>5.2617193046552151</v>
      </c>
      <c r="S386" s="46">
        <f t="shared" si="142"/>
        <v>824</v>
      </c>
      <c r="T386" s="40"/>
      <c r="U386" s="35"/>
      <c r="V386" s="38" t="e">
        <f t="shared" si="130"/>
        <v>#NUM!</v>
      </c>
      <c r="W386" s="35">
        <f t="shared" si="143"/>
        <v>5.2617193046552153E+262</v>
      </c>
      <c r="Y386">
        <v>562</v>
      </c>
      <c r="Z386">
        <f t="shared" si="138"/>
        <v>38.300000000000274</v>
      </c>
      <c r="AA386">
        <f t="shared" si="136"/>
        <v>1.2092672568679976E-14</v>
      </c>
      <c r="AB386">
        <f t="shared" si="139"/>
        <v>1.5207371194365263E-14</v>
      </c>
    </row>
    <row r="387" spans="1:28">
      <c r="A387">
        <v>384</v>
      </c>
      <c r="B387" t="e">
        <f t="shared" ref="B387:B450" si="144">($AH$1^A387*EXP(-$AH$1))/FACT(A387)</f>
        <v>#NUM!</v>
      </c>
      <c r="D387" s="43">
        <f t="shared" ref="D387:D450" si="145">P387*AH$7*10^(Q387+AH$8)</f>
        <v>0</v>
      </c>
      <c r="E387" s="43">
        <f t="shared" si="131"/>
        <v>0</v>
      </c>
      <c r="F387" s="43">
        <f t="shared" ref="F387:F450" si="146">_xlfn.POISSON.DIST($A387,$AH$1,TRUE)</f>
        <v>1</v>
      </c>
      <c r="G387" s="43">
        <f t="shared" si="132"/>
        <v>0</v>
      </c>
      <c r="H387" s="43">
        <f t="shared" si="133"/>
        <v>1</v>
      </c>
      <c r="I387" s="76">
        <f t="shared" si="137"/>
        <v>0</v>
      </c>
      <c r="J387" s="57">
        <f t="shared" si="134"/>
        <v>0</v>
      </c>
      <c r="K387" s="58">
        <f t="shared" si="135"/>
        <v>0</v>
      </c>
      <c r="L387" s="58"/>
      <c r="M387" s="40" t="e">
        <f t="shared" ref="M387:M450" si="147">AH$1^A387</f>
        <v>#NUM!</v>
      </c>
      <c r="N387" s="40">
        <f t="shared" ref="N387:N450" si="148">AH$12^A387</f>
        <v>7.2151813177476427E-36</v>
      </c>
      <c r="O387" s="50">
        <f t="shared" ref="O387:O450" si="149">AH$10*A387</f>
        <v>384</v>
      </c>
      <c r="P387" s="40">
        <f t="shared" ref="P387:P450" si="150">N387/R387</f>
        <v>3.5709876551207835E-36</v>
      </c>
      <c r="Q387" s="46">
        <f t="shared" ref="Q387:Q450" si="151">O387-S387</f>
        <v>-443</v>
      </c>
      <c r="R387" s="40">
        <f t="shared" si="141"/>
        <v>2.0205002129876024</v>
      </c>
      <c r="S387" s="46">
        <f t="shared" si="142"/>
        <v>827</v>
      </c>
      <c r="T387" s="40"/>
      <c r="U387" s="35"/>
      <c r="V387" s="38" t="e">
        <f t="shared" ref="V387:V450" si="152">FACT(A387)</f>
        <v>#NUM!</v>
      </c>
      <c r="W387" s="35">
        <f t="shared" si="143"/>
        <v>2.0205002129876026E+265</v>
      </c>
      <c r="Y387">
        <v>562</v>
      </c>
      <c r="Z387">
        <f t="shared" si="138"/>
        <v>38.400000000000276</v>
      </c>
      <c r="AA387">
        <f t="shared" si="136"/>
        <v>1.0337856668208411E-14</v>
      </c>
      <c r="AB387">
        <f t="shared" si="139"/>
        <v>1.2992191488940735E-14</v>
      </c>
    </row>
    <row r="388" spans="1:28">
      <c r="A388">
        <v>385</v>
      </c>
      <c r="B388" t="e">
        <f t="shared" si="144"/>
        <v>#NUM!</v>
      </c>
      <c r="D388" s="43">
        <f t="shared" si="145"/>
        <v>0</v>
      </c>
      <c r="E388" s="43">
        <f t="shared" ref="E388:E451" si="153">_xlfn.POISSON.DIST($A388,$AH$1,FALSE)</f>
        <v>0</v>
      </c>
      <c r="F388" s="43">
        <f t="shared" si="146"/>
        <v>1</v>
      </c>
      <c r="G388" s="43">
        <f t="shared" ref="G388:G451" si="154">_xlfn.GAMMA.DIST($AH$1,A388+1,1,FALSE)</f>
        <v>0</v>
      </c>
      <c r="H388" s="43">
        <f t="shared" ref="H388:H451" si="155">1-_xlfn.GAMMA.DIST($AH$1,$A388+1,1,TRUE)</f>
        <v>1</v>
      </c>
      <c r="I388" s="76">
        <f t="shared" si="137"/>
        <v>0</v>
      </c>
      <c r="J388" s="57">
        <f t="shared" ref="J388:J451" si="156">IF(A388&lt;AH$2,1,0)</f>
        <v>0</v>
      </c>
      <c r="K388" s="58">
        <f t="shared" ref="K388:K451" si="157">D388*J388</f>
        <v>0</v>
      </c>
      <c r="L388" s="58"/>
      <c r="M388" s="40" t="e">
        <f t="shared" si="147"/>
        <v>#NUM!</v>
      </c>
      <c r="N388" s="40">
        <f t="shared" si="148"/>
        <v>5.8442968673755903E-36</v>
      </c>
      <c r="O388" s="50">
        <f t="shared" si="149"/>
        <v>385</v>
      </c>
      <c r="P388" s="40">
        <f t="shared" si="150"/>
        <v>7.5129870146697006E-37</v>
      </c>
      <c r="Q388" s="46">
        <f t="shared" si="151"/>
        <v>-444</v>
      </c>
      <c r="R388" s="40">
        <f t="shared" si="141"/>
        <v>7.7789258200022697</v>
      </c>
      <c r="S388" s="46">
        <f t="shared" si="142"/>
        <v>829</v>
      </c>
      <c r="T388" s="40"/>
      <c r="U388" s="35"/>
      <c r="V388" s="38" t="e">
        <f t="shared" si="152"/>
        <v>#NUM!</v>
      </c>
      <c r="W388" s="35">
        <f t="shared" si="143"/>
        <v>7.7789258200022699E+267</v>
      </c>
      <c r="Y388">
        <v>562</v>
      </c>
      <c r="Z388">
        <f t="shared" si="138"/>
        <v>38.500000000000277</v>
      </c>
      <c r="AA388">
        <f t="shared" ref="AA388:AA451" si="158">_xlfn.GAMMA.DIST($AH$1,$Z388+1,1,FALSE)</f>
        <v>8.8354176102664188E-15</v>
      </c>
      <c r="AB388">
        <f t="shared" si="139"/>
        <v>1.1096872754956643E-14</v>
      </c>
    </row>
    <row r="389" spans="1:28">
      <c r="A389">
        <v>386</v>
      </c>
      <c r="B389" t="e">
        <f t="shared" si="144"/>
        <v>#NUM!</v>
      </c>
      <c r="D389" s="43">
        <f t="shared" si="145"/>
        <v>0</v>
      </c>
      <c r="E389" s="43">
        <f t="shared" si="153"/>
        <v>0</v>
      </c>
      <c r="F389" s="43">
        <f t="shared" si="146"/>
        <v>1</v>
      </c>
      <c r="G389" s="43">
        <f t="shared" si="154"/>
        <v>0</v>
      </c>
      <c r="H389" s="43">
        <f t="shared" si="155"/>
        <v>1</v>
      </c>
      <c r="I389" s="76">
        <f t="shared" ref="I389:I452" si="159">1-F388</f>
        <v>0</v>
      </c>
      <c r="J389" s="57">
        <f t="shared" si="156"/>
        <v>0</v>
      </c>
      <c r="K389" s="58">
        <f t="shared" si="157"/>
        <v>0</v>
      </c>
      <c r="L389" s="58"/>
      <c r="M389" s="40" t="e">
        <f t="shared" si="147"/>
        <v>#NUM!</v>
      </c>
      <c r="N389" s="40">
        <f t="shared" si="148"/>
        <v>4.733880462574227E-36</v>
      </c>
      <c r="O389" s="50">
        <f t="shared" si="149"/>
        <v>386</v>
      </c>
      <c r="P389" s="40">
        <f t="shared" si="150"/>
        <v>1.5765594512648853E-36</v>
      </c>
      <c r="Q389" s="46">
        <f t="shared" si="151"/>
        <v>-446</v>
      </c>
      <c r="R389" s="40">
        <f t="shared" si="141"/>
        <v>3.0026653665208758</v>
      </c>
      <c r="S389" s="46">
        <f t="shared" si="142"/>
        <v>832</v>
      </c>
      <c r="T389" s="40"/>
      <c r="U389" s="35"/>
      <c r="V389" s="38" t="e">
        <f t="shared" si="152"/>
        <v>#NUM!</v>
      </c>
      <c r="W389" s="35">
        <f t="shared" si="143"/>
        <v>3.0026653665208761E+270</v>
      </c>
      <c r="Y389">
        <v>562</v>
      </c>
      <c r="Z389">
        <f t="shared" ref="Z389:Z452" si="160">Z388+0.1</f>
        <v>38.600000000000279</v>
      </c>
      <c r="AA389">
        <f t="shared" si="158"/>
        <v>7.5493977066664391E-15</v>
      </c>
      <c r="AB389">
        <f t="shared" ref="AB389:AB452" si="161">_xlfn.GAMMA.DIST($AH$1,$Z389,1,TRUE)</f>
        <v>9.4756497512824623E-15</v>
      </c>
    </row>
    <row r="390" spans="1:28">
      <c r="A390">
        <v>387</v>
      </c>
      <c r="B390" t="e">
        <f t="shared" si="144"/>
        <v>#NUM!</v>
      </c>
      <c r="D390" s="43">
        <f t="shared" si="145"/>
        <v>0</v>
      </c>
      <c r="E390" s="43">
        <f t="shared" si="153"/>
        <v>0</v>
      </c>
      <c r="F390" s="43">
        <f t="shared" si="146"/>
        <v>1</v>
      </c>
      <c r="G390" s="43">
        <f t="shared" si="154"/>
        <v>0</v>
      </c>
      <c r="H390" s="43">
        <f t="shared" si="155"/>
        <v>1</v>
      </c>
      <c r="I390" s="76">
        <f t="shared" si="159"/>
        <v>0</v>
      </c>
      <c r="J390" s="57">
        <f t="shared" si="156"/>
        <v>0</v>
      </c>
      <c r="K390" s="58">
        <f t="shared" si="157"/>
        <v>0</v>
      </c>
      <c r="L390" s="58"/>
      <c r="M390" s="40" t="e">
        <f t="shared" si="147"/>
        <v>#NUM!</v>
      </c>
      <c r="N390" s="40">
        <f t="shared" si="148"/>
        <v>3.8344431746851241E-36</v>
      </c>
      <c r="O390" s="50">
        <f t="shared" si="149"/>
        <v>387</v>
      </c>
      <c r="P390" s="40">
        <f t="shared" si="150"/>
        <v>3.2997755956706897E-36</v>
      </c>
      <c r="Q390" s="46">
        <f t="shared" si="151"/>
        <v>-448</v>
      </c>
      <c r="R390" s="40">
        <f t="shared" si="141"/>
        <v>1.162031496843579</v>
      </c>
      <c r="S390" s="46">
        <f t="shared" si="142"/>
        <v>835</v>
      </c>
      <c r="T390" s="40"/>
      <c r="U390" s="35"/>
      <c r="V390" s="38" t="e">
        <f t="shared" si="152"/>
        <v>#NUM!</v>
      </c>
      <c r="W390" s="35">
        <f t="shared" si="143"/>
        <v>1.162031496843579E+273</v>
      </c>
      <c r="Y390">
        <v>562</v>
      </c>
      <c r="Z390">
        <f t="shared" si="160"/>
        <v>38.70000000000028</v>
      </c>
      <c r="AA390">
        <f t="shared" si="158"/>
        <v>6.4489121590247223E-15</v>
      </c>
      <c r="AB390">
        <f t="shared" si="161"/>
        <v>8.0892426866309336E-15</v>
      </c>
    </row>
    <row r="391" spans="1:28">
      <c r="A391">
        <v>388</v>
      </c>
      <c r="B391" t="e">
        <f t="shared" si="144"/>
        <v>#NUM!</v>
      </c>
      <c r="D391" s="43">
        <f t="shared" si="145"/>
        <v>0</v>
      </c>
      <c r="E391" s="43">
        <f t="shared" si="153"/>
        <v>0</v>
      </c>
      <c r="F391" s="43">
        <f t="shared" si="146"/>
        <v>1</v>
      </c>
      <c r="G391" s="43">
        <f t="shared" si="154"/>
        <v>0</v>
      </c>
      <c r="H391" s="43">
        <f t="shared" si="155"/>
        <v>1</v>
      </c>
      <c r="I391" s="76">
        <f t="shared" si="159"/>
        <v>0</v>
      </c>
      <c r="J391" s="57">
        <f t="shared" si="156"/>
        <v>0</v>
      </c>
      <c r="K391" s="58">
        <f t="shared" si="157"/>
        <v>0</v>
      </c>
      <c r="L391" s="58"/>
      <c r="M391" s="40" t="e">
        <f t="shared" si="147"/>
        <v>#NUM!</v>
      </c>
      <c r="N391" s="40">
        <f t="shared" si="148"/>
        <v>3.1058989714949503E-36</v>
      </c>
      <c r="O391" s="50">
        <f t="shared" si="149"/>
        <v>388</v>
      </c>
      <c r="P391" s="40">
        <f t="shared" si="150"/>
        <v>6.8887067847764389E-37</v>
      </c>
      <c r="Q391" s="46">
        <f t="shared" si="151"/>
        <v>-449</v>
      </c>
      <c r="R391" s="40">
        <f t="shared" si="141"/>
        <v>4.508682207753087</v>
      </c>
      <c r="S391" s="46">
        <f t="shared" si="142"/>
        <v>837</v>
      </c>
      <c r="T391" s="40"/>
      <c r="U391" s="35"/>
      <c r="V391" s="38" t="e">
        <f t="shared" si="152"/>
        <v>#NUM!</v>
      </c>
      <c r="W391" s="35">
        <f t="shared" si="143"/>
        <v>4.5086822077530868E+275</v>
      </c>
      <c r="Y391">
        <v>562</v>
      </c>
      <c r="Z391">
        <f t="shared" si="160"/>
        <v>38.800000000000281</v>
      </c>
      <c r="AA391">
        <f t="shared" si="158"/>
        <v>5.5074407607003879E-15</v>
      </c>
      <c r="AB391">
        <f t="shared" si="161"/>
        <v>6.9039473855726319E-15</v>
      </c>
    </row>
    <row r="392" spans="1:28">
      <c r="A392">
        <v>389</v>
      </c>
      <c r="B392" t="e">
        <f t="shared" si="144"/>
        <v>#NUM!</v>
      </c>
      <c r="D392" s="43">
        <f t="shared" si="145"/>
        <v>0</v>
      </c>
      <c r="E392" s="43">
        <f t="shared" si="153"/>
        <v>0</v>
      </c>
      <c r="F392" s="43">
        <f t="shared" si="146"/>
        <v>1</v>
      </c>
      <c r="G392" s="43">
        <f t="shared" si="154"/>
        <v>0</v>
      </c>
      <c r="H392" s="43">
        <f t="shared" si="155"/>
        <v>1</v>
      </c>
      <c r="I392" s="76">
        <f t="shared" si="159"/>
        <v>0</v>
      </c>
      <c r="J392" s="57">
        <f t="shared" si="156"/>
        <v>0</v>
      </c>
      <c r="K392" s="58">
        <f t="shared" si="157"/>
        <v>0</v>
      </c>
      <c r="L392" s="58"/>
      <c r="M392" s="40" t="e">
        <f t="shared" si="147"/>
        <v>#NUM!</v>
      </c>
      <c r="N392" s="40">
        <f t="shared" si="148"/>
        <v>2.5157781669109095E-36</v>
      </c>
      <c r="O392" s="50">
        <f t="shared" si="149"/>
        <v>389</v>
      </c>
      <c r="P392" s="40">
        <f t="shared" si="150"/>
        <v>1.4344093819200295E-36</v>
      </c>
      <c r="Q392" s="46">
        <f t="shared" si="151"/>
        <v>-451</v>
      </c>
      <c r="R392" s="40">
        <f t="shared" si="141"/>
        <v>1.7538773788159507</v>
      </c>
      <c r="S392" s="46">
        <f t="shared" si="142"/>
        <v>840</v>
      </c>
      <c r="T392" s="40"/>
      <c r="U392" s="35"/>
      <c r="V392" s="38" t="e">
        <f t="shared" si="152"/>
        <v>#NUM!</v>
      </c>
      <c r="W392" s="35">
        <f t="shared" si="143"/>
        <v>1.7538773788159507E+278</v>
      </c>
      <c r="Y392">
        <v>562</v>
      </c>
      <c r="Z392">
        <f t="shared" si="160"/>
        <v>38.900000000000283</v>
      </c>
      <c r="AA392">
        <f t="shared" si="158"/>
        <v>4.7022174179076196E-15</v>
      </c>
      <c r="AB392">
        <f t="shared" si="161"/>
        <v>5.8908517439001539E-15</v>
      </c>
    </row>
    <row r="393" spans="1:28">
      <c r="A393">
        <v>390</v>
      </c>
      <c r="B393" t="e">
        <f t="shared" si="144"/>
        <v>#NUM!</v>
      </c>
      <c r="D393" s="43">
        <f t="shared" si="145"/>
        <v>0</v>
      </c>
      <c r="E393" s="43">
        <f t="shared" si="153"/>
        <v>0</v>
      </c>
      <c r="F393" s="43">
        <f t="shared" si="146"/>
        <v>1</v>
      </c>
      <c r="G393" s="43">
        <f t="shared" si="154"/>
        <v>0</v>
      </c>
      <c r="H393" s="43">
        <f t="shared" si="155"/>
        <v>1</v>
      </c>
      <c r="I393" s="76">
        <f t="shared" si="159"/>
        <v>0</v>
      </c>
      <c r="J393" s="57">
        <f t="shared" si="156"/>
        <v>0</v>
      </c>
      <c r="K393" s="58">
        <f t="shared" si="157"/>
        <v>0</v>
      </c>
      <c r="L393" s="58"/>
      <c r="M393" s="40" t="e">
        <f t="shared" si="147"/>
        <v>#NUM!</v>
      </c>
      <c r="N393" s="40">
        <f t="shared" si="148"/>
        <v>2.0377803151978367E-36</v>
      </c>
      <c r="O393" s="50">
        <f t="shared" si="149"/>
        <v>390</v>
      </c>
      <c r="P393" s="40">
        <f t="shared" si="150"/>
        <v>2.979157947064677E-37</v>
      </c>
      <c r="Q393" s="46">
        <f t="shared" si="151"/>
        <v>-452</v>
      </c>
      <c r="R393" s="40">
        <f t="shared" si="141"/>
        <v>6.8401217773822074</v>
      </c>
      <c r="S393" s="46">
        <f t="shared" si="142"/>
        <v>842</v>
      </c>
      <c r="T393" s="40"/>
      <c r="U393" s="35"/>
      <c r="V393" s="38" t="e">
        <f t="shared" si="152"/>
        <v>#NUM!</v>
      </c>
      <c r="W393" s="35">
        <f t="shared" si="143"/>
        <v>6.8401217773822076E+280</v>
      </c>
      <c r="Y393">
        <v>562</v>
      </c>
      <c r="Z393">
        <f t="shared" si="160"/>
        <v>39.000000000000284</v>
      </c>
      <c r="AA393">
        <f t="shared" si="158"/>
        <v>4.0137041363550056E-15</v>
      </c>
      <c r="AB393">
        <f t="shared" si="161"/>
        <v>5.0251611396297966E-15</v>
      </c>
    </row>
    <row r="394" spans="1:28">
      <c r="A394">
        <v>391</v>
      </c>
      <c r="B394" t="e">
        <f t="shared" si="144"/>
        <v>#NUM!</v>
      </c>
      <c r="D394" s="43">
        <f t="shared" si="145"/>
        <v>0</v>
      </c>
      <c r="E394" s="43">
        <f t="shared" si="153"/>
        <v>0</v>
      </c>
      <c r="F394" s="43">
        <f t="shared" si="146"/>
        <v>1</v>
      </c>
      <c r="G394" s="43">
        <f t="shared" si="154"/>
        <v>0</v>
      </c>
      <c r="H394" s="43">
        <f t="shared" si="155"/>
        <v>1</v>
      </c>
      <c r="I394" s="76">
        <f t="shared" si="159"/>
        <v>0</v>
      </c>
      <c r="J394" s="57">
        <f t="shared" si="156"/>
        <v>0</v>
      </c>
      <c r="K394" s="58">
        <f t="shared" si="157"/>
        <v>0</v>
      </c>
      <c r="L394" s="58"/>
      <c r="M394" s="40" t="e">
        <f t="shared" si="147"/>
        <v>#NUM!</v>
      </c>
      <c r="N394" s="40">
        <f t="shared" si="148"/>
        <v>1.6506020553102474E-36</v>
      </c>
      <c r="O394" s="50">
        <f t="shared" si="149"/>
        <v>391</v>
      </c>
      <c r="P394" s="40">
        <f t="shared" si="150"/>
        <v>6.1716571281902503E-37</v>
      </c>
      <c r="Q394" s="46">
        <f t="shared" si="151"/>
        <v>-454</v>
      </c>
      <c r="R394" s="40">
        <f t="shared" si="141"/>
        <v>2.6744876149564432</v>
      </c>
      <c r="S394" s="46">
        <f t="shared" si="142"/>
        <v>845</v>
      </c>
      <c r="T394" s="40"/>
      <c r="U394" s="35"/>
      <c r="V394" s="38" t="e">
        <f t="shared" si="152"/>
        <v>#NUM!</v>
      </c>
      <c r="W394" s="35">
        <f t="shared" si="143"/>
        <v>2.674487614956443E+283</v>
      </c>
      <c r="Y394">
        <v>562</v>
      </c>
      <c r="Z394">
        <f t="shared" si="160"/>
        <v>39.100000000000286</v>
      </c>
      <c r="AA394">
        <f t="shared" si="158"/>
        <v>3.4251379204147431E-15</v>
      </c>
      <c r="AB394">
        <f t="shared" si="161"/>
        <v>4.2856178168713114E-15</v>
      </c>
    </row>
    <row r="395" spans="1:28">
      <c r="A395">
        <v>392</v>
      </c>
      <c r="B395" t="e">
        <f t="shared" si="144"/>
        <v>#NUM!</v>
      </c>
      <c r="D395" s="43">
        <f t="shared" si="145"/>
        <v>0</v>
      </c>
      <c r="E395" s="43">
        <f t="shared" si="153"/>
        <v>0</v>
      </c>
      <c r="F395" s="43">
        <f t="shared" si="146"/>
        <v>1</v>
      </c>
      <c r="G395" s="43">
        <f t="shared" si="154"/>
        <v>0</v>
      </c>
      <c r="H395" s="43">
        <f t="shared" si="155"/>
        <v>1</v>
      </c>
      <c r="I395" s="76">
        <f t="shared" si="159"/>
        <v>0</v>
      </c>
      <c r="J395" s="57">
        <f t="shared" si="156"/>
        <v>0</v>
      </c>
      <c r="K395" s="58">
        <f t="shared" si="157"/>
        <v>0</v>
      </c>
      <c r="L395" s="58"/>
      <c r="M395" s="40" t="e">
        <f t="shared" si="147"/>
        <v>#NUM!</v>
      </c>
      <c r="N395" s="40">
        <f t="shared" si="148"/>
        <v>1.3369876648013005E-36</v>
      </c>
      <c r="O395" s="50">
        <f t="shared" si="149"/>
        <v>392</v>
      </c>
      <c r="P395" s="40">
        <f t="shared" si="150"/>
        <v>1.2752658861821693E-36</v>
      </c>
      <c r="Q395" s="46">
        <f t="shared" si="151"/>
        <v>-456</v>
      </c>
      <c r="R395" s="40">
        <f t="shared" si="141"/>
        <v>1.0483991450629255</v>
      </c>
      <c r="S395" s="46">
        <f t="shared" si="142"/>
        <v>848</v>
      </c>
      <c r="T395" s="40"/>
      <c r="U395" s="35"/>
      <c r="V395" s="38" t="e">
        <f t="shared" si="152"/>
        <v>#NUM!</v>
      </c>
      <c r="W395" s="35">
        <f t="shared" si="143"/>
        <v>1.0483991450629256E+286</v>
      </c>
      <c r="Y395">
        <v>562</v>
      </c>
      <c r="Z395">
        <f t="shared" si="160"/>
        <v>39.200000000000287</v>
      </c>
      <c r="AA395">
        <f t="shared" si="158"/>
        <v>2.9221405928358963E-15</v>
      </c>
      <c r="AB395">
        <f t="shared" si="161"/>
        <v>3.654001295907192E-15</v>
      </c>
    </row>
    <row r="396" spans="1:28">
      <c r="A396">
        <v>393</v>
      </c>
      <c r="B396" t="e">
        <f t="shared" si="144"/>
        <v>#NUM!</v>
      </c>
      <c r="D396" s="43">
        <f t="shared" si="145"/>
        <v>0</v>
      </c>
      <c r="E396" s="43">
        <f t="shared" si="153"/>
        <v>0</v>
      </c>
      <c r="F396" s="43">
        <f t="shared" si="146"/>
        <v>1</v>
      </c>
      <c r="G396" s="43">
        <f t="shared" si="154"/>
        <v>0</v>
      </c>
      <c r="H396" s="43">
        <f t="shared" si="155"/>
        <v>1</v>
      </c>
      <c r="I396" s="76">
        <f t="shared" si="159"/>
        <v>0</v>
      </c>
      <c r="J396" s="57">
        <f t="shared" si="156"/>
        <v>0</v>
      </c>
      <c r="K396" s="58">
        <f t="shared" si="157"/>
        <v>0</v>
      </c>
      <c r="L396" s="58"/>
      <c r="M396" s="40" t="e">
        <f t="shared" si="147"/>
        <v>#NUM!</v>
      </c>
      <c r="N396" s="40">
        <f t="shared" si="148"/>
        <v>1.0829600084890531E-36</v>
      </c>
      <c r="O396" s="50">
        <f t="shared" si="149"/>
        <v>393</v>
      </c>
      <c r="P396" s="40">
        <f t="shared" si="150"/>
        <v>2.6284106051082869E-37</v>
      </c>
      <c r="Q396" s="46">
        <f t="shared" si="151"/>
        <v>-457</v>
      </c>
      <c r="R396" s="40">
        <f t="shared" si="141"/>
        <v>4.1202086400972977</v>
      </c>
      <c r="S396" s="46">
        <f t="shared" si="142"/>
        <v>850</v>
      </c>
      <c r="T396" s="40"/>
      <c r="U396" s="35"/>
      <c r="V396" s="38" t="e">
        <f t="shared" si="152"/>
        <v>#NUM!</v>
      </c>
      <c r="W396" s="35">
        <f t="shared" si="143"/>
        <v>4.1202086400972976E+288</v>
      </c>
      <c r="Y396">
        <v>562</v>
      </c>
      <c r="Z396">
        <f t="shared" si="160"/>
        <v>39.300000000000288</v>
      </c>
      <c r="AA396">
        <f t="shared" si="158"/>
        <v>2.4923828958347039E-15</v>
      </c>
      <c r="AB396">
        <f t="shared" si="161"/>
        <v>3.1146986256853463E-15</v>
      </c>
    </row>
    <row r="397" spans="1:28">
      <c r="A397">
        <v>394</v>
      </c>
      <c r="B397" t="e">
        <f t="shared" si="144"/>
        <v>#NUM!</v>
      </c>
      <c r="D397" s="43">
        <f t="shared" si="145"/>
        <v>0</v>
      </c>
      <c r="E397" s="43">
        <f t="shared" si="153"/>
        <v>0</v>
      </c>
      <c r="F397" s="43">
        <f t="shared" si="146"/>
        <v>1</v>
      </c>
      <c r="G397" s="43">
        <f t="shared" si="154"/>
        <v>0</v>
      </c>
      <c r="H397" s="43">
        <f t="shared" si="155"/>
        <v>1</v>
      </c>
      <c r="I397" s="76">
        <f t="shared" si="159"/>
        <v>0</v>
      </c>
      <c r="J397" s="57">
        <f t="shared" si="156"/>
        <v>0</v>
      </c>
      <c r="K397" s="58">
        <f t="shared" si="157"/>
        <v>0</v>
      </c>
      <c r="L397" s="58"/>
      <c r="M397" s="40" t="e">
        <f t="shared" si="147"/>
        <v>#NUM!</v>
      </c>
      <c r="N397" s="40">
        <f t="shared" si="148"/>
        <v>8.7719760687613295E-37</v>
      </c>
      <c r="O397" s="50">
        <f t="shared" si="149"/>
        <v>394</v>
      </c>
      <c r="P397" s="40">
        <f t="shared" si="150"/>
        <v>5.4035852541566304E-37</v>
      </c>
      <c r="Q397" s="46">
        <f t="shared" si="151"/>
        <v>-459</v>
      </c>
      <c r="R397" s="40">
        <f t="shared" si="141"/>
        <v>1.6233622041983353</v>
      </c>
      <c r="S397" s="46">
        <f t="shared" si="142"/>
        <v>853</v>
      </c>
      <c r="T397" s="40"/>
      <c r="U397" s="35"/>
      <c r="V397" s="38" t="e">
        <f t="shared" si="152"/>
        <v>#NUM!</v>
      </c>
      <c r="W397" s="35">
        <f t="shared" si="143"/>
        <v>1.6233622041983353E+291</v>
      </c>
      <c r="Y397">
        <v>562</v>
      </c>
      <c r="Z397">
        <f t="shared" si="160"/>
        <v>39.40000000000029</v>
      </c>
      <c r="AA397">
        <f t="shared" si="158"/>
        <v>2.1252954064082517E-15</v>
      </c>
      <c r="AB397">
        <f t="shared" si="161"/>
        <v>2.6543348207322753E-15</v>
      </c>
    </row>
    <row r="398" spans="1:28">
      <c r="A398">
        <v>395</v>
      </c>
      <c r="B398" t="e">
        <f t="shared" si="144"/>
        <v>#NUM!</v>
      </c>
      <c r="D398" s="43">
        <f t="shared" si="145"/>
        <v>0</v>
      </c>
      <c r="E398" s="43">
        <f t="shared" si="153"/>
        <v>0</v>
      </c>
      <c r="F398" s="43">
        <f t="shared" si="146"/>
        <v>1</v>
      </c>
      <c r="G398" s="43">
        <f t="shared" si="154"/>
        <v>0</v>
      </c>
      <c r="H398" s="43">
        <f t="shared" si="155"/>
        <v>1</v>
      </c>
      <c r="I398" s="76">
        <f t="shared" si="159"/>
        <v>0</v>
      </c>
      <c r="J398" s="57">
        <f t="shared" si="156"/>
        <v>0</v>
      </c>
      <c r="K398" s="58">
        <f t="shared" si="157"/>
        <v>0</v>
      </c>
      <c r="L398" s="58"/>
      <c r="M398" s="40" t="e">
        <f t="shared" si="147"/>
        <v>#NUM!</v>
      </c>
      <c r="N398" s="40">
        <f t="shared" si="148"/>
        <v>7.105300615696677E-37</v>
      </c>
      <c r="O398" s="50">
        <f t="shared" si="149"/>
        <v>395</v>
      </c>
      <c r="P398" s="40">
        <f t="shared" si="150"/>
        <v>1.108076976168828E-37</v>
      </c>
      <c r="Q398" s="46">
        <f t="shared" si="151"/>
        <v>-460</v>
      </c>
      <c r="R398" s="40">
        <f t="shared" si="141"/>
        <v>6.4122807065834246</v>
      </c>
      <c r="S398" s="46">
        <f t="shared" si="142"/>
        <v>855</v>
      </c>
      <c r="T398" s="40"/>
      <c r="U398" s="35"/>
      <c r="V398" s="38" t="e">
        <f t="shared" si="152"/>
        <v>#NUM!</v>
      </c>
      <c r="W398" s="35">
        <f t="shared" si="143"/>
        <v>6.4122807065834243E+293</v>
      </c>
      <c r="Y398">
        <v>562</v>
      </c>
      <c r="Z398">
        <f t="shared" si="160"/>
        <v>39.500000000000291</v>
      </c>
      <c r="AA398">
        <f t="shared" si="158"/>
        <v>1.8118198137507855E-15</v>
      </c>
      <c r="AB398">
        <f t="shared" si="161"/>
        <v>2.2614551446901938E-15</v>
      </c>
    </row>
    <row r="399" spans="1:28">
      <c r="A399">
        <v>396</v>
      </c>
      <c r="B399" t="e">
        <f t="shared" si="144"/>
        <v>#NUM!</v>
      </c>
      <c r="D399" s="43">
        <f t="shared" si="145"/>
        <v>0</v>
      </c>
      <c r="E399" s="43">
        <f t="shared" si="153"/>
        <v>0</v>
      </c>
      <c r="F399" s="43">
        <f t="shared" si="146"/>
        <v>1</v>
      </c>
      <c r="G399" s="43">
        <f t="shared" si="154"/>
        <v>0</v>
      </c>
      <c r="H399" s="43">
        <f t="shared" si="155"/>
        <v>1</v>
      </c>
      <c r="I399" s="76">
        <f t="shared" si="159"/>
        <v>0</v>
      </c>
      <c r="J399" s="57">
        <f t="shared" si="156"/>
        <v>0</v>
      </c>
      <c r="K399" s="58">
        <f t="shared" si="157"/>
        <v>0</v>
      </c>
      <c r="L399" s="58"/>
      <c r="M399" s="40" t="e">
        <f t="shared" si="147"/>
        <v>#NUM!</v>
      </c>
      <c r="N399" s="40">
        <f t="shared" si="148"/>
        <v>5.7552934987143087E-37</v>
      </c>
      <c r="O399" s="50">
        <f t="shared" si="149"/>
        <v>396</v>
      </c>
      <c r="P399" s="40">
        <f t="shared" si="150"/>
        <v>2.2665210876180574E-37</v>
      </c>
      <c r="Q399" s="46">
        <f t="shared" si="151"/>
        <v>-462</v>
      </c>
      <c r="R399" s="40">
        <f t="shared" si="141"/>
        <v>2.5392631598070361</v>
      </c>
      <c r="S399" s="46">
        <f t="shared" si="142"/>
        <v>858</v>
      </c>
      <c r="T399" s="40"/>
      <c r="U399" s="35"/>
      <c r="V399" s="38" t="e">
        <f t="shared" si="152"/>
        <v>#NUM!</v>
      </c>
      <c r="W399" s="35">
        <f t="shared" si="143"/>
        <v>2.539263159807036E+296</v>
      </c>
      <c r="Y399">
        <v>562</v>
      </c>
      <c r="Z399">
        <f t="shared" si="160"/>
        <v>39.600000000000293</v>
      </c>
      <c r="AA399">
        <f t="shared" si="158"/>
        <v>1.5441949854544587E-15</v>
      </c>
      <c r="AB399">
        <f t="shared" si="161"/>
        <v>1.926252044615959E-15</v>
      </c>
    </row>
    <row r="400" spans="1:28">
      <c r="A400">
        <v>397</v>
      </c>
      <c r="B400" t="e">
        <f t="shared" si="144"/>
        <v>#NUM!</v>
      </c>
      <c r="D400" s="43">
        <f t="shared" si="145"/>
        <v>0</v>
      </c>
      <c r="E400" s="43">
        <f t="shared" si="153"/>
        <v>0</v>
      </c>
      <c r="F400" s="43">
        <f t="shared" si="146"/>
        <v>1</v>
      </c>
      <c r="G400" s="43">
        <f t="shared" si="154"/>
        <v>0</v>
      </c>
      <c r="H400" s="43">
        <f t="shared" si="155"/>
        <v>1</v>
      </c>
      <c r="I400" s="76">
        <f t="shared" si="159"/>
        <v>0</v>
      </c>
      <c r="J400" s="57">
        <f t="shared" si="156"/>
        <v>0</v>
      </c>
      <c r="K400" s="58">
        <f t="shared" si="157"/>
        <v>0</v>
      </c>
      <c r="L400" s="58"/>
      <c r="M400" s="40" t="e">
        <f t="shared" si="147"/>
        <v>#NUM!</v>
      </c>
      <c r="N400" s="40">
        <f t="shared" si="148"/>
        <v>4.6617877339585896E-37</v>
      </c>
      <c r="O400" s="50">
        <f t="shared" si="149"/>
        <v>397</v>
      </c>
      <c r="P400" s="40">
        <f t="shared" si="150"/>
        <v>4.624388113276138E-37</v>
      </c>
      <c r="Q400" s="46">
        <f t="shared" si="151"/>
        <v>-464</v>
      </c>
      <c r="R400" s="40">
        <f t="shared" si="141"/>
        <v>1.0080874744433932</v>
      </c>
      <c r="S400" s="46">
        <f t="shared" si="142"/>
        <v>861</v>
      </c>
      <c r="T400" s="40"/>
      <c r="U400" s="35"/>
      <c r="V400" s="38" t="e">
        <f t="shared" si="152"/>
        <v>#NUM!</v>
      </c>
      <c r="W400" s="35">
        <f t="shared" si="143"/>
        <v>1.0080874744433933E+299</v>
      </c>
      <c r="Y400">
        <v>562</v>
      </c>
      <c r="Z400">
        <f t="shared" si="160"/>
        <v>39.700000000000294</v>
      </c>
      <c r="AA400">
        <f t="shared" si="158"/>
        <v>1.3157730097757928E-15</v>
      </c>
      <c r="AB400">
        <f t="shared" si="161"/>
        <v>1.6403305276061744E-15</v>
      </c>
    </row>
    <row r="401" spans="1:28">
      <c r="A401">
        <v>398</v>
      </c>
      <c r="B401" t="e">
        <f t="shared" si="144"/>
        <v>#NUM!</v>
      </c>
      <c r="D401" s="43">
        <f t="shared" si="145"/>
        <v>0</v>
      </c>
      <c r="E401" s="43">
        <f t="shared" si="153"/>
        <v>0</v>
      </c>
      <c r="F401" s="43">
        <f t="shared" si="146"/>
        <v>1</v>
      </c>
      <c r="G401" s="43">
        <f t="shared" si="154"/>
        <v>0</v>
      </c>
      <c r="H401" s="43">
        <f t="shared" si="155"/>
        <v>1</v>
      </c>
      <c r="I401" s="76">
        <f t="shared" si="159"/>
        <v>0</v>
      </c>
      <c r="J401" s="57">
        <f t="shared" si="156"/>
        <v>0</v>
      </c>
      <c r="K401" s="58">
        <f t="shared" si="157"/>
        <v>0</v>
      </c>
      <c r="L401" s="58"/>
      <c r="M401" s="40" t="e">
        <f t="shared" si="147"/>
        <v>#NUM!</v>
      </c>
      <c r="N401" s="40">
        <f t="shared" si="148"/>
        <v>3.7760480645064566E-37</v>
      </c>
      <c r="O401" s="50">
        <f t="shared" si="149"/>
        <v>398</v>
      </c>
      <c r="P401" s="40">
        <f t="shared" si="150"/>
        <v>9.4114431451097236E-38</v>
      </c>
      <c r="Q401" s="46">
        <f t="shared" si="151"/>
        <v>-465</v>
      </c>
      <c r="R401" s="40">
        <f t="shared" si="141"/>
        <v>4.0121881482847055</v>
      </c>
      <c r="S401" s="46">
        <f t="shared" si="142"/>
        <v>863</v>
      </c>
      <c r="T401" s="40"/>
      <c r="U401" s="35"/>
      <c r="V401" s="38" t="e">
        <f t="shared" si="152"/>
        <v>#NUM!</v>
      </c>
      <c r="W401" s="35">
        <f t="shared" si="143"/>
        <v>4.0121881482847053E+301</v>
      </c>
      <c r="Y401">
        <v>562</v>
      </c>
      <c r="Z401">
        <f t="shared" si="160"/>
        <v>39.800000000000296</v>
      </c>
      <c r="AA401">
        <f t="shared" si="158"/>
        <v>1.1208610593384934E-15</v>
      </c>
      <c r="AB401">
        <f t="shared" si="161"/>
        <v>1.3965066248721879E-15</v>
      </c>
    </row>
    <row r="402" spans="1:28">
      <c r="A402">
        <v>399</v>
      </c>
      <c r="B402" t="e">
        <f t="shared" si="144"/>
        <v>#NUM!</v>
      </c>
      <c r="D402" s="43">
        <f t="shared" si="145"/>
        <v>0</v>
      </c>
      <c r="E402" s="43">
        <f t="shared" si="153"/>
        <v>0</v>
      </c>
      <c r="F402" s="43">
        <f t="shared" si="146"/>
        <v>1</v>
      </c>
      <c r="G402" s="43">
        <f t="shared" si="154"/>
        <v>0</v>
      </c>
      <c r="H402" s="43">
        <f t="shared" si="155"/>
        <v>1</v>
      </c>
      <c r="I402" s="76">
        <f t="shared" si="159"/>
        <v>0</v>
      </c>
      <c r="J402" s="57">
        <f t="shared" si="156"/>
        <v>0</v>
      </c>
      <c r="K402" s="58">
        <f t="shared" si="157"/>
        <v>0</v>
      </c>
      <c r="L402" s="58"/>
      <c r="M402" s="40" t="e">
        <f t="shared" si="147"/>
        <v>#NUM!</v>
      </c>
      <c r="N402" s="40">
        <f t="shared" si="148"/>
        <v>3.0585989322502296E-37</v>
      </c>
      <c r="O402" s="50">
        <f t="shared" si="149"/>
        <v>399</v>
      </c>
      <c r="P402" s="40">
        <f t="shared" si="150"/>
        <v>1.9105937211876881E-37</v>
      </c>
      <c r="Q402" s="46">
        <f t="shared" si="151"/>
        <v>-467</v>
      </c>
      <c r="R402" s="40">
        <f t="shared" si="141"/>
        <v>1.6008630711655976</v>
      </c>
      <c r="S402" s="46">
        <f t="shared" si="142"/>
        <v>866</v>
      </c>
      <c r="T402" s="40"/>
      <c r="U402" s="35"/>
      <c r="V402" s="38" t="e">
        <f t="shared" si="152"/>
        <v>#NUM!</v>
      </c>
      <c r="W402" s="35">
        <f t="shared" si="143"/>
        <v>1.6008630711655974E+304</v>
      </c>
      <c r="Y402">
        <v>562</v>
      </c>
      <c r="Z402">
        <f t="shared" si="160"/>
        <v>39.900000000000297</v>
      </c>
      <c r="AA402">
        <f t="shared" si="158"/>
        <v>9.5458549085341144E-16</v>
      </c>
      <c r="AB402">
        <f t="shared" si="161"/>
        <v>1.188634325992529E-15</v>
      </c>
    </row>
    <row r="403" spans="1:28">
      <c r="A403">
        <v>400</v>
      </c>
      <c r="B403" t="e">
        <f t="shared" si="144"/>
        <v>#NUM!</v>
      </c>
      <c r="D403" s="43">
        <f t="shared" si="145"/>
        <v>0</v>
      </c>
      <c r="E403" s="43">
        <f t="shared" si="153"/>
        <v>0</v>
      </c>
      <c r="F403" s="43">
        <f t="shared" si="146"/>
        <v>1</v>
      </c>
      <c r="G403" s="43">
        <f t="shared" si="154"/>
        <v>0</v>
      </c>
      <c r="H403" s="43">
        <f t="shared" si="155"/>
        <v>1</v>
      </c>
      <c r="I403" s="76">
        <f t="shared" si="159"/>
        <v>0</v>
      </c>
      <c r="J403" s="57">
        <f t="shared" si="156"/>
        <v>0</v>
      </c>
      <c r="K403" s="58">
        <f t="shared" si="157"/>
        <v>0</v>
      </c>
      <c r="L403" s="58"/>
      <c r="M403" s="40" t="e">
        <f t="shared" si="147"/>
        <v>#NUM!</v>
      </c>
      <c r="N403" s="40">
        <f t="shared" si="148"/>
        <v>2.4774651351226866E-37</v>
      </c>
      <c r="O403" s="50">
        <f t="shared" si="149"/>
        <v>400</v>
      </c>
      <c r="P403" s="40">
        <f t="shared" si="150"/>
        <v>3.8689522854050693E-38</v>
      </c>
      <c r="Q403" s="46">
        <f t="shared" si="151"/>
        <v>-468</v>
      </c>
      <c r="R403" s="40">
        <f t="shared" si="141"/>
        <v>6.4034522846623902</v>
      </c>
      <c r="S403" s="46">
        <f t="shared" si="142"/>
        <v>868</v>
      </c>
      <c r="T403" s="40"/>
      <c r="U403" s="35"/>
      <c r="V403" s="38" t="e">
        <f t="shared" si="152"/>
        <v>#NUM!</v>
      </c>
      <c r="W403" s="35">
        <v>6.4034522846623902</v>
      </c>
      <c r="Y403">
        <f>562+306</f>
        <v>868</v>
      </c>
      <c r="Z403">
        <f t="shared" si="160"/>
        <v>40.000000000000298</v>
      </c>
      <c r="AA403">
        <f t="shared" si="158"/>
        <v>8.1277508761186764E-16</v>
      </c>
      <c r="AB403">
        <f t="shared" si="161"/>
        <v>1.011457003274794E-15</v>
      </c>
    </row>
    <row r="404" spans="1:28">
      <c r="A404">
        <v>401</v>
      </c>
      <c r="B404" t="e">
        <f t="shared" si="144"/>
        <v>#NUM!</v>
      </c>
      <c r="D404" s="43">
        <f t="shared" si="145"/>
        <v>0</v>
      </c>
      <c r="E404" s="43">
        <f t="shared" si="153"/>
        <v>0</v>
      </c>
      <c r="F404" s="43">
        <f t="shared" si="146"/>
        <v>1</v>
      </c>
      <c r="G404" s="43">
        <f t="shared" si="154"/>
        <v>0</v>
      </c>
      <c r="H404" s="43">
        <f t="shared" si="155"/>
        <v>1</v>
      </c>
      <c r="I404" s="76">
        <f t="shared" si="159"/>
        <v>0</v>
      </c>
      <c r="J404" s="57">
        <f t="shared" si="156"/>
        <v>0</v>
      </c>
      <c r="K404" s="58">
        <f t="shared" si="157"/>
        <v>0</v>
      </c>
      <c r="L404" s="58"/>
      <c r="M404" s="40" t="e">
        <f t="shared" si="147"/>
        <v>#NUM!</v>
      </c>
      <c r="N404" s="40">
        <f t="shared" si="148"/>
        <v>2.0067467594493758E-37</v>
      </c>
      <c r="O404" s="50">
        <f t="shared" si="149"/>
        <v>401</v>
      </c>
      <c r="P404" s="40">
        <f t="shared" si="150"/>
        <v>7.8150906513169703E-38</v>
      </c>
      <c r="Q404" s="46">
        <f t="shared" si="151"/>
        <v>-470</v>
      </c>
      <c r="R404" s="40">
        <f t="shared" si="141"/>
        <v>2.5677843661496187</v>
      </c>
      <c r="S404" s="46">
        <f t="shared" si="142"/>
        <v>871</v>
      </c>
      <c r="T404" s="40"/>
      <c r="U404" s="35"/>
      <c r="V404" s="38" t="e">
        <f t="shared" si="152"/>
        <v>#NUM!</v>
      </c>
      <c r="W404" s="35">
        <f t="shared" ref="W404:W435" si="162">W403*A404</f>
        <v>2567.7843661496186</v>
      </c>
      <c r="Y404">
        <f t="shared" ref="Y404:Y467" si="163">562+306</f>
        <v>868</v>
      </c>
      <c r="Z404">
        <f t="shared" si="160"/>
        <v>40.1000000000003</v>
      </c>
      <c r="AA404">
        <f t="shared" si="158"/>
        <v>6.9186077694160394E-16</v>
      </c>
      <c r="AB404">
        <f t="shared" si="161"/>
        <v>8.6047989645653537E-16</v>
      </c>
    </row>
    <row r="405" spans="1:28">
      <c r="A405">
        <v>402</v>
      </c>
      <c r="B405" t="e">
        <f t="shared" si="144"/>
        <v>#NUM!</v>
      </c>
      <c r="D405" s="43">
        <f t="shared" si="145"/>
        <v>0</v>
      </c>
      <c r="E405" s="43">
        <f t="shared" si="153"/>
        <v>0</v>
      </c>
      <c r="F405" s="43">
        <f t="shared" si="146"/>
        <v>1</v>
      </c>
      <c r="G405" s="43">
        <f t="shared" si="154"/>
        <v>0</v>
      </c>
      <c r="H405" s="43">
        <f t="shared" si="155"/>
        <v>1</v>
      </c>
      <c r="I405" s="76">
        <f t="shared" si="159"/>
        <v>0</v>
      </c>
      <c r="J405" s="57">
        <f t="shared" si="156"/>
        <v>0</v>
      </c>
      <c r="K405" s="58">
        <f t="shared" si="157"/>
        <v>0</v>
      </c>
      <c r="L405" s="58"/>
      <c r="M405" s="40" t="e">
        <f t="shared" si="147"/>
        <v>#NUM!</v>
      </c>
      <c r="N405" s="40">
        <f t="shared" si="148"/>
        <v>1.6254648751539943E-37</v>
      </c>
      <c r="O405" s="50">
        <f t="shared" si="149"/>
        <v>402</v>
      </c>
      <c r="P405" s="40">
        <f t="shared" si="150"/>
        <v>1.5746824446683446E-37</v>
      </c>
      <c r="Q405" s="46">
        <f t="shared" si="151"/>
        <v>-472</v>
      </c>
      <c r="R405" s="40">
        <f t="shared" si="141"/>
        <v>1.0322493151921468</v>
      </c>
      <c r="S405" s="46">
        <f t="shared" si="142"/>
        <v>874</v>
      </c>
      <c r="T405" s="40"/>
      <c r="U405" s="35"/>
      <c r="V405" s="38" t="e">
        <f t="shared" si="152"/>
        <v>#NUM!</v>
      </c>
      <c r="W405" s="35">
        <f t="shared" si="162"/>
        <v>1032249.3151921467</v>
      </c>
      <c r="Y405">
        <f t="shared" si="163"/>
        <v>868</v>
      </c>
      <c r="Z405">
        <f t="shared" si="160"/>
        <v>40.200000000000301</v>
      </c>
      <c r="AA405">
        <f t="shared" si="158"/>
        <v>5.887895224370587E-16</v>
      </c>
      <c r="AB405">
        <f t="shared" si="161"/>
        <v>7.3186070307131032E-16</v>
      </c>
    </row>
    <row r="406" spans="1:28">
      <c r="A406">
        <v>403</v>
      </c>
      <c r="B406" t="e">
        <f t="shared" si="144"/>
        <v>#NUM!</v>
      </c>
      <c r="D406" s="43">
        <f t="shared" si="145"/>
        <v>0</v>
      </c>
      <c r="E406" s="43">
        <f t="shared" si="153"/>
        <v>0</v>
      </c>
      <c r="F406" s="43">
        <f t="shared" si="146"/>
        <v>1</v>
      </c>
      <c r="G406" s="43">
        <f t="shared" si="154"/>
        <v>0</v>
      </c>
      <c r="H406" s="43">
        <f t="shared" si="155"/>
        <v>1</v>
      </c>
      <c r="I406" s="76">
        <f t="shared" si="159"/>
        <v>0</v>
      </c>
      <c r="J406" s="57">
        <f t="shared" si="156"/>
        <v>0</v>
      </c>
      <c r="K406" s="58">
        <f t="shared" si="157"/>
        <v>0</v>
      </c>
      <c r="L406" s="58"/>
      <c r="M406" s="40" t="e">
        <f t="shared" si="147"/>
        <v>#NUM!</v>
      </c>
      <c r="N406" s="40">
        <f t="shared" si="148"/>
        <v>1.3166265488747352E-37</v>
      </c>
      <c r="O406" s="50">
        <f t="shared" si="149"/>
        <v>403</v>
      </c>
      <c r="P406" s="40">
        <f t="shared" si="150"/>
        <v>3.1649944917651585E-38</v>
      </c>
      <c r="Q406" s="46">
        <f t="shared" si="151"/>
        <v>-473</v>
      </c>
      <c r="R406" s="40">
        <f t="shared" si="141"/>
        <v>4.1599647402243516</v>
      </c>
      <c r="S406" s="46">
        <f t="shared" si="142"/>
        <v>876</v>
      </c>
      <c r="T406" s="40"/>
      <c r="U406" s="35"/>
      <c r="V406" s="38" t="e">
        <f t="shared" si="152"/>
        <v>#NUM!</v>
      </c>
      <c r="W406" s="35">
        <f t="shared" si="162"/>
        <v>415996474.02243513</v>
      </c>
      <c r="Y406">
        <f t="shared" si="163"/>
        <v>868</v>
      </c>
      <c r="Z406">
        <f t="shared" si="160"/>
        <v>40.300000000000303</v>
      </c>
      <c r="AA406">
        <f t="shared" si="158"/>
        <v>5.0095040834393356E-16</v>
      </c>
      <c r="AB406">
        <f t="shared" si="161"/>
        <v>6.2231572985061943E-16</v>
      </c>
    </row>
    <row r="407" spans="1:28">
      <c r="A407">
        <v>404</v>
      </c>
      <c r="B407" t="e">
        <f t="shared" si="144"/>
        <v>#NUM!</v>
      </c>
      <c r="D407" s="43">
        <f t="shared" si="145"/>
        <v>0</v>
      </c>
      <c r="E407" s="43">
        <f t="shared" si="153"/>
        <v>0</v>
      </c>
      <c r="F407" s="43">
        <f t="shared" si="146"/>
        <v>1</v>
      </c>
      <c r="G407" s="43">
        <f t="shared" si="154"/>
        <v>0</v>
      </c>
      <c r="H407" s="43">
        <f t="shared" si="155"/>
        <v>1</v>
      </c>
      <c r="I407" s="76">
        <f t="shared" si="159"/>
        <v>0</v>
      </c>
      <c r="J407" s="57">
        <f t="shared" si="156"/>
        <v>0</v>
      </c>
      <c r="K407" s="58">
        <f t="shared" si="157"/>
        <v>0</v>
      </c>
      <c r="L407" s="58"/>
      <c r="M407" s="40" t="e">
        <f t="shared" si="147"/>
        <v>#NUM!</v>
      </c>
      <c r="N407" s="40">
        <f t="shared" si="148"/>
        <v>1.0664675045885354E-37</v>
      </c>
      <c r="O407" s="50">
        <f t="shared" si="149"/>
        <v>404</v>
      </c>
      <c r="P407" s="40">
        <f t="shared" si="150"/>
        <v>6.345657273093511E-38</v>
      </c>
      <c r="Q407" s="46">
        <f t="shared" si="151"/>
        <v>-475</v>
      </c>
      <c r="R407" s="40">
        <f t="shared" si="141"/>
        <v>1.6806257550506378</v>
      </c>
      <c r="S407" s="46">
        <f t="shared" si="142"/>
        <v>879</v>
      </c>
      <c r="T407" s="40"/>
      <c r="U407" s="35"/>
      <c r="V407" s="38" t="e">
        <f t="shared" si="152"/>
        <v>#NUM!</v>
      </c>
      <c r="W407" s="35">
        <f t="shared" si="162"/>
        <v>168062575505.06378</v>
      </c>
      <c r="Y407">
        <f t="shared" si="163"/>
        <v>868</v>
      </c>
      <c r="Z407">
        <f t="shared" si="160"/>
        <v>40.400000000000304</v>
      </c>
      <c r="AA407">
        <f t="shared" si="158"/>
        <v>4.2611120772045469E-16</v>
      </c>
      <c r="AB407">
        <f t="shared" si="161"/>
        <v>5.290394143239762E-16</v>
      </c>
    </row>
    <row r="408" spans="1:28">
      <c r="A408">
        <v>405</v>
      </c>
      <c r="B408" t="e">
        <f t="shared" si="144"/>
        <v>#NUM!</v>
      </c>
      <c r="D408" s="43">
        <f t="shared" si="145"/>
        <v>0</v>
      </c>
      <c r="E408" s="43">
        <f t="shared" si="153"/>
        <v>0</v>
      </c>
      <c r="F408" s="43">
        <f t="shared" si="146"/>
        <v>1</v>
      </c>
      <c r="G408" s="43">
        <f t="shared" si="154"/>
        <v>0</v>
      </c>
      <c r="H408" s="43">
        <f t="shared" si="155"/>
        <v>1</v>
      </c>
      <c r="I408" s="76">
        <f t="shared" si="159"/>
        <v>0</v>
      </c>
      <c r="J408" s="57">
        <f t="shared" si="156"/>
        <v>0</v>
      </c>
      <c r="K408" s="58">
        <f t="shared" si="157"/>
        <v>0</v>
      </c>
      <c r="L408" s="58"/>
      <c r="M408" s="40" t="e">
        <f t="shared" si="147"/>
        <v>#NUM!</v>
      </c>
      <c r="N408" s="40">
        <f t="shared" si="148"/>
        <v>8.6383867871671381E-38</v>
      </c>
      <c r="O408" s="50">
        <f t="shared" si="149"/>
        <v>405</v>
      </c>
      <c r="P408" s="40">
        <f t="shared" si="150"/>
        <v>1.2691314546187025E-38</v>
      </c>
      <c r="Q408" s="46">
        <f t="shared" si="151"/>
        <v>-476</v>
      </c>
      <c r="R408" s="40">
        <f t="shared" si="141"/>
        <v>6.8065343079550829</v>
      </c>
      <c r="S408" s="46">
        <f t="shared" si="142"/>
        <v>881</v>
      </c>
      <c r="T408" s="40"/>
      <c r="U408" s="35"/>
      <c r="V408" s="38" t="e">
        <f t="shared" si="152"/>
        <v>#NUM!</v>
      </c>
      <c r="W408" s="35">
        <f t="shared" si="162"/>
        <v>68065343079550.828</v>
      </c>
      <c r="Y408">
        <f t="shared" si="163"/>
        <v>868</v>
      </c>
      <c r="Z408">
        <f t="shared" si="160"/>
        <v>40.500000000000306</v>
      </c>
      <c r="AA408">
        <f t="shared" si="158"/>
        <v>3.6236396275014445E-16</v>
      </c>
      <c r="AB408">
        <f t="shared" si="161"/>
        <v>4.4963533093939696E-16</v>
      </c>
    </row>
    <row r="409" spans="1:28">
      <c r="A409">
        <v>406</v>
      </c>
      <c r="B409" t="e">
        <f t="shared" si="144"/>
        <v>#NUM!</v>
      </c>
      <c r="D409" s="43">
        <f t="shared" si="145"/>
        <v>0</v>
      </c>
      <c r="E409" s="43">
        <f t="shared" si="153"/>
        <v>0</v>
      </c>
      <c r="F409" s="43">
        <f t="shared" si="146"/>
        <v>1</v>
      </c>
      <c r="G409" s="43">
        <f t="shared" si="154"/>
        <v>0</v>
      </c>
      <c r="H409" s="43">
        <f t="shared" si="155"/>
        <v>1</v>
      </c>
      <c r="I409" s="76">
        <f t="shared" si="159"/>
        <v>0</v>
      </c>
      <c r="J409" s="57">
        <f t="shared" si="156"/>
        <v>0</v>
      </c>
      <c r="K409" s="58">
        <f t="shared" si="157"/>
        <v>0</v>
      </c>
      <c r="L409" s="58"/>
      <c r="M409" s="40" t="e">
        <f t="shared" si="147"/>
        <v>#NUM!</v>
      </c>
      <c r="N409" s="40">
        <f t="shared" si="148"/>
        <v>6.9970932976053804E-38</v>
      </c>
      <c r="O409" s="50">
        <f t="shared" si="149"/>
        <v>406</v>
      </c>
      <c r="P409" s="40">
        <f t="shared" si="150"/>
        <v>2.5320110301506129E-38</v>
      </c>
      <c r="Q409" s="46">
        <f t="shared" si="151"/>
        <v>-478</v>
      </c>
      <c r="R409" s="40">
        <f t="shared" si="141"/>
        <v>2.7634529290297638</v>
      </c>
      <c r="S409" s="46">
        <f t="shared" si="142"/>
        <v>884</v>
      </c>
      <c r="T409" s="40"/>
      <c r="U409" s="35"/>
      <c r="V409" s="38" t="e">
        <f t="shared" si="152"/>
        <v>#NUM!</v>
      </c>
      <c r="W409" s="35">
        <f t="shared" si="162"/>
        <v>2.7634529290297636E+16</v>
      </c>
      <c r="Y409">
        <f t="shared" si="163"/>
        <v>868</v>
      </c>
      <c r="Z409">
        <f t="shared" si="160"/>
        <v>40.600000000000307</v>
      </c>
      <c r="AA409">
        <f t="shared" si="158"/>
        <v>3.080783099059295E-16</v>
      </c>
      <c r="AB409">
        <f t="shared" si="161"/>
        <v>3.8205705916149393E-16</v>
      </c>
    </row>
    <row r="410" spans="1:28">
      <c r="A410">
        <v>407</v>
      </c>
      <c r="B410" t="e">
        <f t="shared" si="144"/>
        <v>#NUM!</v>
      </c>
      <c r="D410" s="43">
        <f t="shared" si="145"/>
        <v>0</v>
      </c>
      <c r="E410" s="43">
        <f t="shared" si="153"/>
        <v>0</v>
      </c>
      <c r="F410" s="43">
        <f t="shared" si="146"/>
        <v>1</v>
      </c>
      <c r="G410" s="43">
        <f t="shared" si="154"/>
        <v>0</v>
      </c>
      <c r="H410" s="43">
        <f t="shared" si="155"/>
        <v>1</v>
      </c>
      <c r="I410" s="76">
        <f t="shared" si="159"/>
        <v>0</v>
      </c>
      <c r="J410" s="57">
        <f t="shared" si="156"/>
        <v>0</v>
      </c>
      <c r="K410" s="58">
        <f t="shared" si="157"/>
        <v>0</v>
      </c>
      <c r="L410" s="58"/>
      <c r="M410" s="40" t="e">
        <f t="shared" si="147"/>
        <v>#NUM!</v>
      </c>
      <c r="N410" s="40">
        <f t="shared" si="148"/>
        <v>5.6676455710603577E-38</v>
      </c>
      <c r="O410" s="50">
        <f t="shared" si="149"/>
        <v>407</v>
      </c>
      <c r="P410" s="40">
        <f t="shared" si="150"/>
        <v>5.0391374310122763E-38</v>
      </c>
      <c r="Q410" s="46">
        <f t="shared" si="151"/>
        <v>-480</v>
      </c>
      <c r="R410" s="40">
        <f t="shared" si="141"/>
        <v>1.1247253421151138</v>
      </c>
      <c r="S410" s="46">
        <f t="shared" si="142"/>
        <v>887</v>
      </c>
      <c r="T410" s="40"/>
      <c r="U410" s="35"/>
      <c r="V410" s="38" t="e">
        <f t="shared" si="152"/>
        <v>#NUM!</v>
      </c>
      <c r="W410" s="35">
        <f t="shared" si="162"/>
        <v>1.1247253421151138E+19</v>
      </c>
      <c r="Y410">
        <f t="shared" si="163"/>
        <v>868</v>
      </c>
      <c r="Z410">
        <f t="shared" si="160"/>
        <v>40.700000000000308</v>
      </c>
      <c r="AA410">
        <f t="shared" si="158"/>
        <v>2.618614589479972E-16</v>
      </c>
      <c r="AB410">
        <f t="shared" si="161"/>
        <v>3.2455751783039111E-16</v>
      </c>
    </row>
    <row r="411" spans="1:28">
      <c r="A411">
        <v>408</v>
      </c>
      <c r="B411" t="e">
        <f t="shared" si="144"/>
        <v>#NUM!</v>
      </c>
      <c r="D411" s="43">
        <f t="shared" si="145"/>
        <v>0</v>
      </c>
      <c r="E411" s="43">
        <f t="shared" si="153"/>
        <v>0</v>
      </c>
      <c r="F411" s="43">
        <f t="shared" si="146"/>
        <v>1</v>
      </c>
      <c r="G411" s="43">
        <f t="shared" si="154"/>
        <v>0</v>
      </c>
      <c r="H411" s="43">
        <f t="shared" si="155"/>
        <v>1</v>
      </c>
      <c r="I411" s="76">
        <f t="shared" si="159"/>
        <v>0</v>
      </c>
      <c r="J411" s="57">
        <f t="shared" si="156"/>
        <v>0</v>
      </c>
      <c r="K411" s="58">
        <f t="shared" si="157"/>
        <v>0</v>
      </c>
      <c r="L411" s="58"/>
      <c r="M411" s="40" t="e">
        <f t="shared" si="147"/>
        <v>#NUM!</v>
      </c>
      <c r="N411" s="40">
        <f t="shared" si="148"/>
        <v>4.5907929125588886E-38</v>
      </c>
      <c r="O411" s="50">
        <f t="shared" si="149"/>
        <v>408</v>
      </c>
      <c r="P411" s="40">
        <f t="shared" si="150"/>
        <v>1.0004169899803781E-38</v>
      </c>
      <c r="Q411" s="46">
        <f t="shared" si="151"/>
        <v>-481</v>
      </c>
      <c r="R411" s="40">
        <f t="shared" si="141"/>
        <v>4.5888793958296645</v>
      </c>
      <c r="S411" s="46">
        <f t="shared" si="142"/>
        <v>889</v>
      </c>
      <c r="T411" s="40"/>
      <c r="U411" s="35"/>
      <c r="V411" s="38" t="e">
        <f t="shared" si="152"/>
        <v>#NUM!</v>
      </c>
      <c r="W411" s="35">
        <f t="shared" si="162"/>
        <v>4.5888793958296642E+21</v>
      </c>
      <c r="Y411">
        <f t="shared" si="163"/>
        <v>868</v>
      </c>
      <c r="Z411">
        <f t="shared" si="160"/>
        <v>40.80000000000031</v>
      </c>
      <c r="AA411">
        <f t="shared" si="158"/>
        <v>2.2252388678042495E-16</v>
      </c>
      <c r="AB411">
        <f t="shared" si="161"/>
        <v>2.7564556553370189E-16</v>
      </c>
    </row>
    <row r="412" spans="1:28">
      <c r="A412">
        <v>409</v>
      </c>
      <c r="B412" t="e">
        <f t="shared" si="144"/>
        <v>#NUM!</v>
      </c>
      <c r="D412" s="43">
        <f t="shared" si="145"/>
        <v>0</v>
      </c>
      <c r="E412" s="43">
        <f t="shared" si="153"/>
        <v>0</v>
      </c>
      <c r="F412" s="43">
        <f t="shared" si="146"/>
        <v>1</v>
      </c>
      <c r="G412" s="43">
        <f t="shared" si="154"/>
        <v>0</v>
      </c>
      <c r="H412" s="43">
        <f t="shared" si="155"/>
        <v>1</v>
      </c>
      <c r="I412" s="76">
        <f t="shared" si="159"/>
        <v>0</v>
      </c>
      <c r="J412" s="57">
        <f t="shared" si="156"/>
        <v>0</v>
      </c>
      <c r="K412" s="58">
        <f t="shared" si="157"/>
        <v>0</v>
      </c>
      <c r="L412" s="58"/>
      <c r="M412" s="40" t="e">
        <f t="shared" si="147"/>
        <v>#NUM!</v>
      </c>
      <c r="N412" s="40">
        <f t="shared" si="148"/>
        <v>3.7185422591727E-38</v>
      </c>
      <c r="O412" s="50">
        <f t="shared" si="149"/>
        <v>409</v>
      </c>
      <c r="P412" s="40">
        <f t="shared" si="150"/>
        <v>1.9812659214770326E-38</v>
      </c>
      <c r="Q412" s="46">
        <f t="shared" si="151"/>
        <v>-483</v>
      </c>
      <c r="R412" s="40">
        <f t="shared" si="141"/>
        <v>1.8768516728943325</v>
      </c>
      <c r="S412" s="46">
        <f t="shared" si="142"/>
        <v>892</v>
      </c>
      <c r="T412" s="40"/>
      <c r="U412" s="35"/>
      <c r="V412" s="38" t="e">
        <f t="shared" si="152"/>
        <v>#NUM!</v>
      </c>
      <c r="W412" s="35">
        <f t="shared" si="162"/>
        <v>1.8768516728943326E+24</v>
      </c>
      <c r="Y412">
        <f t="shared" si="163"/>
        <v>868</v>
      </c>
      <c r="Z412">
        <f t="shared" si="160"/>
        <v>40.900000000000311</v>
      </c>
      <c r="AA412">
        <f t="shared" si="158"/>
        <v>1.890499382863645E-16</v>
      </c>
      <c r="AB412">
        <f t="shared" si="161"/>
        <v>2.3404883513912572E-16</v>
      </c>
    </row>
    <row r="413" spans="1:28">
      <c r="A413">
        <v>410</v>
      </c>
      <c r="B413" t="e">
        <f t="shared" si="144"/>
        <v>#NUM!</v>
      </c>
      <c r="D413" s="43">
        <f t="shared" si="145"/>
        <v>0</v>
      </c>
      <c r="E413" s="43">
        <f t="shared" si="153"/>
        <v>0</v>
      </c>
      <c r="F413" s="43">
        <f t="shared" si="146"/>
        <v>1</v>
      </c>
      <c r="G413" s="43">
        <f t="shared" si="154"/>
        <v>0</v>
      </c>
      <c r="H413" s="43">
        <f t="shared" si="155"/>
        <v>1</v>
      </c>
      <c r="I413" s="76">
        <f t="shared" si="159"/>
        <v>0</v>
      </c>
      <c r="J413" s="57">
        <f t="shared" si="156"/>
        <v>0</v>
      </c>
      <c r="K413" s="58">
        <f t="shared" si="157"/>
        <v>0</v>
      </c>
      <c r="L413" s="58"/>
      <c r="M413" s="40" t="e">
        <f t="shared" si="147"/>
        <v>#NUM!</v>
      </c>
      <c r="N413" s="40">
        <f t="shared" si="148"/>
        <v>3.0120192299298868E-38</v>
      </c>
      <c r="O413" s="50">
        <f t="shared" si="149"/>
        <v>410</v>
      </c>
      <c r="P413" s="40">
        <f t="shared" si="150"/>
        <v>3.9142082838936495E-39</v>
      </c>
      <c r="Q413" s="46">
        <f t="shared" si="151"/>
        <v>-484</v>
      </c>
      <c r="R413" s="40">
        <f t="shared" ref="R413:R476" si="164">W413/10^(S413-Y413)</f>
        <v>7.6950918588667632</v>
      </c>
      <c r="S413" s="46">
        <f t="shared" ref="S413:S476" si="165">ROUNDDOWN(LOG(W413),0)+Y413</f>
        <v>894</v>
      </c>
      <c r="T413" s="40"/>
      <c r="U413" s="35"/>
      <c r="V413" s="38" t="e">
        <f t="shared" si="152"/>
        <v>#NUM!</v>
      </c>
      <c r="W413" s="35">
        <f t="shared" si="162"/>
        <v>7.6950918588667634E+26</v>
      </c>
      <c r="Y413">
        <f t="shared" si="163"/>
        <v>868</v>
      </c>
      <c r="Z413">
        <f t="shared" si="160"/>
        <v>41.000000000000313</v>
      </c>
      <c r="AA413">
        <f t="shared" si="158"/>
        <v>1.6057263925989857E-16</v>
      </c>
      <c r="AB413">
        <f t="shared" si="161"/>
        <v>1.986819156629261E-16</v>
      </c>
    </row>
    <row r="414" spans="1:28">
      <c r="A414">
        <v>411</v>
      </c>
      <c r="B414" t="e">
        <f t="shared" si="144"/>
        <v>#NUM!</v>
      </c>
      <c r="D414" s="43">
        <f t="shared" si="145"/>
        <v>0</v>
      </c>
      <c r="E414" s="43">
        <f t="shared" si="153"/>
        <v>0</v>
      </c>
      <c r="F414" s="43">
        <f t="shared" si="146"/>
        <v>1</v>
      </c>
      <c r="G414" s="43">
        <f t="shared" si="154"/>
        <v>0</v>
      </c>
      <c r="H414" s="43">
        <f t="shared" si="155"/>
        <v>1</v>
      </c>
      <c r="I414" s="76">
        <f t="shared" si="159"/>
        <v>0</v>
      </c>
      <c r="J414" s="57">
        <f t="shared" si="156"/>
        <v>0</v>
      </c>
      <c r="K414" s="58">
        <f t="shared" si="157"/>
        <v>0</v>
      </c>
      <c r="L414" s="58"/>
      <c r="M414" s="40" t="e">
        <f t="shared" si="147"/>
        <v>#NUM!</v>
      </c>
      <c r="N414" s="40">
        <f t="shared" si="148"/>
        <v>2.4397355762432077E-38</v>
      </c>
      <c r="O414" s="50">
        <f t="shared" si="149"/>
        <v>411</v>
      </c>
      <c r="P414" s="40">
        <f t="shared" si="150"/>
        <v>7.7141331142429557E-39</v>
      </c>
      <c r="Q414" s="46">
        <f t="shared" si="151"/>
        <v>-486</v>
      </c>
      <c r="R414" s="40">
        <f t="shared" si="164"/>
        <v>3.1626827539942401</v>
      </c>
      <c r="S414" s="46">
        <f t="shared" si="165"/>
        <v>897</v>
      </c>
      <c r="T414" s="40"/>
      <c r="U414" s="35"/>
      <c r="V414" s="38" t="e">
        <f t="shared" si="152"/>
        <v>#NUM!</v>
      </c>
      <c r="W414" s="35">
        <f t="shared" si="162"/>
        <v>3.1626827539942397E+29</v>
      </c>
      <c r="Y414">
        <f t="shared" si="163"/>
        <v>868</v>
      </c>
      <c r="Z414">
        <f t="shared" si="160"/>
        <v>41.100000000000314</v>
      </c>
      <c r="AA414">
        <f t="shared" si="158"/>
        <v>1.36352123922795E-16</v>
      </c>
      <c r="AB414">
        <f t="shared" si="161"/>
        <v>1.6861911951492522E-16</v>
      </c>
    </row>
    <row r="415" spans="1:28">
      <c r="A415">
        <v>412</v>
      </c>
      <c r="B415" t="e">
        <f t="shared" si="144"/>
        <v>#NUM!</v>
      </c>
      <c r="D415" s="43">
        <f t="shared" si="145"/>
        <v>0</v>
      </c>
      <c r="E415" s="43">
        <f t="shared" si="153"/>
        <v>0</v>
      </c>
      <c r="F415" s="43">
        <f t="shared" si="146"/>
        <v>1</v>
      </c>
      <c r="G415" s="43">
        <f t="shared" si="154"/>
        <v>0</v>
      </c>
      <c r="H415" s="43">
        <f t="shared" si="155"/>
        <v>1</v>
      </c>
      <c r="I415" s="76">
        <f t="shared" si="159"/>
        <v>0</v>
      </c>
      <c r="J415" s="57">
        <f t="shared" si="156"/>
        <v>0</v>
      </c>
      <c r="K415" s="58">
        <f t="shared" si="157"/>
        <v>0</v>
      </c>
      <c r="L415" s="58"/>
      <c r="M415" s="40" t="e">
        <f t="shared" si="147"/>
        <v>#NUM!</v>
      </c>
      <c r="N415" s="40">
        <f t="shared" si="148"/>
        <v>1.9761858167569983E-38</v>
      </c>
      <c r="O415" s="50">
        <f t="shared" si="149"/>
        <v>412</v>
      </c>
      <c r="P415" s="40">
        <f t="shared" si="150"/>
        <v>1.5166135491594164E-38</v>
      </c>
      <c r="Q415" s="46">
        <f t="shared" si="151"/>
        <v>-488</v>
      </c>
      <c r="R415" s="40">
        <f t="shared" si="164"/>
        <v>1.3030252946456267</v>
      </c>
      <c r="S415" s="46">
        <f t="shared" si="165"/>
        <v>900</v>
      </c>
      <c r="T415" s="40"/>
      <c r="U415" s="35"/>
      <c r="V415" s="38" t="e">
        <f t="shared" si="152"/>
        <v>#NUM!</v>
      </c>
      <c r="W415" s="35">
        <f t="shared" si="162"/>
        <v>1.3030252946456268E+32</v>
      </c>
      <c r="Y415">
        <f t="shared" si="163"/>
        <v>868</v>
      </c>
      <c r="Z415">
        <f t="shared" si="160"/>
        <v>41.200000000000315</v>
      </c>
      <c r="AA415">
        <f t="shared" si="158"/>
        <v>1.1575716339174912E-16</v>
      </c>
      <c r="AB415">
        <f t="shared" si="161"/>
        <v>1.4307118063424465E-16</v>
      </c>
    </row>
    <row r="416" spans="1:28">
      <c r="A416">
        <v>413</v>
      </c>
      <c r="B416" t="e">
        <f t="shared" si="144"/>
        <v>#NUM!</v>
      </c>
      <c r="D416" s="43">
        <f t="shared" si="145"/>
        <v>0</v>
      </c>
      <c r="E416" s="43">
        <f t="shared" si="153"/>
        <v>0</v>
      </c>
      <c r="F416" s="43">
        <f t="shared" si="146"/>
        <v>1</v>
      </c>
      <c r="G416" s="43">
        <f t="shared" si="154"/>
        <v>0</v>
      </c>
      <c r="H416" s="43">
        <f t="shared" si="155"/>
        <v>1</v>
      </c>
      <c r="I416" s="76">
        <f t="shared" si="159"/>
        <v>0</v>
      </c>
      <c r="J416" s="57">
        <f t="shared" si="156"/>
        <v>0</v>
      </c>
      <c r="K416" s="58">
        <f t="shared" si="157"/>
        <v>0</v>
      </c>
      <c r="L416" s="58"/>
      <c r="M416" s="40" t="e">
        <f t="shared" si="147"/>
        <v>#NUM!</v>
      </c>
      <c r="N416" s="40">
        <f t="shared" si="148"/>
        <v>1.600710511573169E-38</v>
      </c>
      <c r="O416" s="50">
        <f t="shared" si="149"/>
        <v>413</v>
      </c>
      <c r="P416" s="40">
        <f t="shared" si="150"/>
        <v>2.9744720939930447E-39</v>
      </c>
      <c r="Q416" s="46">
        <f t="shared" si="151"/>
        <v>-489</v>
      </c>
      <c r="R416" s="40">
        <f t="shared" si="164"/>
        <v>5.3814944668864388</v>
      </c>
      <c r="S416" s="46">
        <f t="shared" si="165"/>
        <v>902</v>
      </c>
      <c r="T416" s="40"/>
      <c r="U416" s="35"/>
      <c r="V416" s="38" t="e">
        <f t="shared" si="152"/>
        <v>#NUM!</v>
      </c>
      <c r="W416" s="35">
        <f t="shared" si="162"/>
        <v>5.3814944668864384E+34</v>
      </c>
      <c r="Y416">
        <f t="shared" si="163"/>
        <v>868</v>
      </c>
      <c r="Z416">
        <f t="shared" si="160"/>
        <v>41.300000000000317</v>
      </c>
      <c r="AA416">
        <f t="shared" si="158"/>
        <v>9.8249353694571267E-17</v>
      </c>
      <c r="AB416">
        <f t="shared" si="161"/>
        <v>1.2136532150667953E-16</v>
      </c>
    </row>
    <row r="417" spans="1:28">
      <c r="A417">
        <v>414</v>
      </c>
      <c r="B417" t="e">
        <f t="shared" si="144"/>
        <v>#NUM!</v>
      </c>
      <c r="D417" s="43">
        <f t="shared" si="145"/>
        <v>0</v>
      </c>
      <c r="E417" s="43">
        <f t="shared" si="153"/>
        <v>0</v>
      </c>
      <c r="F417" s="43">
        <f t="shared" si="146"/>
        <v>1</v>
      </c>
      <c r="G417" s="43">
        <f t="shared" si="154"/>
        <v>0</v>
      </c>
      <c r="H417" s="43">
        <f t="shared" si="155"/>
        <v>1</v>
      </c>
      <c r="I417" s="76">
        <f t="shared" si="159"/>
        <v>0</v>
      </c>
      <c r="J417" s="57">
        <f t="shared" si="156"/>
        <v>0</v>
      </c>
      <c r="K417" s="58">
        <f t="shared" si="157"/>
        <v>0</v>
      </c>
      <c r="L417" s="58"/>
      <c r="M417" s="40" t="e">
        <f t="shared" si="147"/>
        <v>#NUM!</v>
      </c>
      <c r="N417" s="40">
        <f t="shared" si="148"/>
        <v>1.2965755143742665E-38</v>
      </c>
      <c r="O417" s="50">
        <f t="shared" si="149"/>
        <v>414</v>
      </c>
      <c r="P417" s="40">
        <f t="shared" si="150"/>
        <v>5.8196193143342169E-39</v>
      </c>
      <c r="Q417" s="46">
        <f t="shared" si="151"/>
        <v>-491</v>
      </c>
      <c r="R417" s="40">
        <f t="shared" si="164"/>
        <v>2.2279387092909855</v>
      </c>
      <c r="S417" s="46">
        <f t="shared" si="165"/>
        <v>905</v>
      </c>
      <c r="T417" s="40"/>
      <c r="U417" s="35"/>
      <c r="V417" s="38" t="e">
        <f t="shared" si="152"/>
        <v>#NUM!</v>
      </c>
      <c r="W417" s="35">
        <f t="shared" si="162"/>
        <v>2.2279387092909854E+37</v>
      </c>
      <c r="Y417">
        <f t="shared" si="163"/>
        <v>868</v>
      </c>
      <c r="Z417">
        <f t="shared" si="160"/>
        <v>41.400000000000318</v>
      </c>
      <c r="AA417">
        <f t="shared" si="158"/>
        <v>8.3369584119216622E-17</v>
      </c>
      <c r="AB417">
        <f t="shared" si="161"/>
        <v>1.0292820660351721E-16</v>
      </c>
    </row>
    <row r="418" spans="1:28">
      <c r="A418">
        <v>415</v>
      </c>
      <c r="B418" t="e">
        <f t="shared" si="144"/>
        <v>#NUM!</v>
      </c>
      <c r="D418" s="43">
        <f t="shared" si="145"/>
        <v>0</v>
      </c>
      <c r="E418" s="43">
        <f t="shared" si="153"/>
        <v>0</v>
      </c>
      <c r="F418" s="43">
        <f t="shared" si="146"/>
        <v>1</v>
      </c>
      <c r="G418" s="43">
        <f t="shared" si="154"/>
        <v>0</v>
      </c>
      <c r="H418" s="43">
        <f t="shared" si="155"/>
        <v>1</v>
      </c>
      <c r="I418" s="76">
        <f t="shared" si="159"/>
        <v>0</v>
      </c>
      <c r="J418" s="57">
        <f t="shared" si="156"/>
        <v>0</v>
      </c>
      <c r="K418" s="58">
        <f t="shared" si="157"/>
        <v>0</v>
      </c>
      <c r="L418" s="58"/>
      <c r="M418" s="40" t="e">
        <f t="shared" si="147"/>
        <v>#NUM!</v>
      </c>
      <c r="N418" s="40">
        <f t="shared" si="148"/>
        <v>1.0502261666431557E-38</v>
      </c>
      <c r="O418" s="50">
        <f t="shared" si="149"/>
        <v>415</v>
      </c>
      <c r="P418" s="40">
        <f t="shared" si="150"/>
        <v>1.1358775047254733E-39</v>
      </c>
      <c r="Q418" s="46">
        <f t="shared" si="151"/>
        <v>-492</v>
      </c>
      <c r="R418" s="40">
        <f t="shared" si="164"/>
        <v>9.2459456435575902</v>
      </c>
      <c r="S418" s="46">
        <f t="shared" si="165"/>
        <v>907</v>
      </c>
      <c r="T418" s="40"/>
      <c r="U418" s="35"/>
      <c r="V418" s="38" t="e">
        <f t="shared" si="152"/>
        <v>#NUM!</v>
      </c>
      <c r="W418" s="35">
        <f t="shared" si="162"/>
        <v>9.2459456435575888E+39</v>
      </c>
      <c r="Y418">
        <f t="shared" si="163"/>
        <v>868</v>
      </c>
      <c r="Z418">
        <f t="shared" si="160"/>
        <v>41.50000000000032</v>
      </c>
      <c r="AA418">
        <f t="shared" si="158"/>
        <v>7.0726460199423755E-17</v>
      </c>
      <c r="AB418">
        <f t="shared" si="161"/>
        <v>8.7271368189251586E-17</v>
      </c>
    </row>
    <row r="419" spans="1:28">
      <c r="A419">
        <v>416</v>
      </c>
      <c r="B419" t="e">
        <f t="shared" si="144"/>
        <v>#NUM!</v>
      </c>
      <c r="D419" s="43">
        <f t="shared" si="145"/>
        <v>0</v>
      </c>
      <c r="E419" s="43">
        <f t="shared" si="153"/>
        <v>0</v>
      </c>
      <c r="F419" s="43">
        <f t="shared" si="146"/>
        <v>1</v>
      </c>
      <c r="G419" s="43">
        <f t="shared" si="154"/>
        <v>0</v>
      </c>
      <c r="H419" s="43">
        <f t="shared" si="155"/>
        <v>1</v>
      </c>
      <c r="I419" s="76">
        <f t="shared" si="159"/>
        <v>0</v>
      </c>
      <c r="J419" s="57">
        <f t="shared" si="156"/>
        <v>0</v>
      </c>
      <c r="K419" s="58">
        <f t="shared" si="157"/>
        <v>0</v>
      </c>
      <c r="L419" s="58"/>
      <c r="M419" s="40" t="e">
        <f t="shared" si="147"/>
        <v>#NUM!</v>
      </c>
      <c r="N419" s="40">
        <f t="shared" si="148"/>
        <v>8.5068319498095616E-39</v>
      </c>
      <c r="O419" s="50">
        <f t="shared" si="149"/>
        <v>416</v>
      </c>
      <c r="P419" s="40">
        <f t="shared" si="150"/>
        <v>2.2116845644895041E-39</v>
      </c>
      <c r="Q419" s="46">
        <f t="shared" si="151"/>
        <v>-494</v>
      </c>
      <c r="R419" s="40">
        <f t="shared" si="164"/>
        <v>3.8463133877199569</v>
      </c>
      <c r="S419" s="46">
        <f t="shared" si="165"/>
        <v>910</v>
      </c>
      <c r="T419" s="40"/>
      <c r="U419" s="35"/>
      <c r="V419" s="38" t="e">
        <f t="shared" si="152"/>
        <v>#NUM!</v>
      </c>
      <c r="W419" s="35">
        <f t="shared" si="162"/>
        <v>3.8463133877199571E+42</v>
      </c>
      <c r="Y419">
        <f t="shared" si="163"/>
        <v>868</v>
      </c>
      <c r="Z419">
        <f t="shared" si="160"/>
        <v>41.600000000000321</v>
      </c>
      <c r="AA419">
        <f t="shared" si="158"/>
        <v>5.9986401688412083E-17</v>
      </c>
      <c r="AB419">
        <f t="shared" si="161"/>
        <v>7.397874925556562E-17</v>
      </c>
    </row>
    <row r="420" spans="1:28">
      <c r="A420">
        <v>417</v>
      </c>
      <c r="B420" t="e">
        <f t="shared" si="144"/>
        <v>#NUM!</v>
      </c>
      <c r="D420" s="43">
        <f t="shared" si="145"/>
        <v>0</v>
      </c>
      <c r="E420" s="43">
        <f t="shared" si="153"/>
        <v>0</v>
      </c>
      <c r="F420" s="43">
        <f t="shared" si="146"/>
        <v>1</v>
      </c>
      <c r="G420" s="43">
        <f t="shared" si="154"/>
        <v>0</v>
      </c>
      <c r="H420" s="43">
        <f t="shared" si="155"/>
        <v>1</v>
      </c>
      <c r="I420" s="76">
        <f t="shared" si="159"/>
        <v>0</v>
      </c>
      <c r="J420" s="57">
        <f t="shared" si="156"/>
        <v>0</v>
      </c>
      <c r="K420" s="58">
        <f t="shared" si="157"/>
        <v>0</v>
      </c>
      <c r="L420" s="58"/>
      <c r="M420" s="40" t="e">
        <f t="shared" si="147"/>
        <v>#NUM!</v>
      </c>
      <c r="N420" s="40">
        <f t="shared" si="148"/>
        <v>6.8905338793457444E-39</v>
      </c>
      <c r="O420" s="50">
        <f t="shared" si="149"/>
        <v>417</v>
      </c>
      <c r="P420" s="40">
        <f t="shared" si="150"/>
        <v>4.2960779310227774E-39</v>
      </c>
      <c r="Q420" s="46">
        <f t="shared" si="151"/>
        <v>-496</v>
      </c>
      <c r="R420" s="40">
        <f t="shared" si="164"/>
        <v>1.603912682679222</v>
      </c>
      <c r="S420" s="46">
        <f t="shared" si="165"/>
        <v>913</v>
      </c>
      <c r="T420" s="40"/>
      <c r="U420" s="35"/>
      <c r="V420" s="38" t="e">
        <f t="shared" si="152"/>
        <v>#NUM!</v>
      </c>
      <c r="W420" s="35">
        <f t="shared" si="162"/>
        <v>1.603912682679222E+45</v>
      </c>
      <c r="Y420">
        <f t="shared" si="163"/>
        <v>868</v>
      </c>
      <c r="Z420">
        <f t="shared" si="160"/>
        <v>41.700000000000323</v>
      </c>
      <c r="AA420">
        <f t="shared" si="158"/>
        <v>5.0865175479105631E-17</v>
      </c>
      <c r="AB420">
        <f t="shared" si="161"/>
        <v>6.2696058882391427E-17</v>
      </c>
    </row>
    <row r="421" spans="1:28">
      <c r="A421">
        <v>418</v>
      </c>
      <c r="B421" t="e">
        <f t="shared" si="144"/>
        <v>#NUM!</v>
      </c>
      <c r="D421" s="43">
        <f t="shared" si="145"/>
        <v>0</v>
      </c>
      <c r="E421" s="43">
        <f t="shared" si="153"/>
        <v>0</v>
      </c>
      <c r="F421" s="43">
        <f t="shared" si="146"/>
        <v>1</v>
      </c>
      <c r="G421" s="43">
        <f t="shared" si="154"/>
        <v>0</v>
      </c>
      <c r="H421" s="43">
        <f t="shared" si="155"/>
        <v>1</v>
      </c>
      <c r="I421" s="76">
        <f t="shared" si="159"/>
        <v>0</v>
      </c>
      <c r="J421" s="57">
        <f t="shared" si="156"/>
        <v>0</v>
      </c>
      <c r="K421" s="58">
        <f t="shared" si="157"/>
        <v>0</v>
      </c>
      <c r="L421" s="58"/>
      <c r="M421" s="40" t="e">
        <f t="shared" si="147"/>
        <v>#NUM!</v>
      </c>
      <c r="N421" s="40">
        <f t="shared" si="148"/>
        <v>5.5813324422700522E-39</v>
      </c>
      <c r="O421" s="50">
        <f t="shared" si="149"/>
        <v>418</v>
      </c>
      <c r="P421" s="40">
        <f t="shared" si="150"/>
        <v>8.324935703656577E-40</v>
      </c>
      <c r="Q421" s="46">
        <f t="shared" si="151"/>
        <v>-497</v>
      </c>
      <c r="R421" s="40">
        <f t="shared" si="164"/>
        <v>6.7043550135991472</v>
      </c>
      <c r="S421" s="46">
        <f t="shared" si="165"/>
        <v>915</v>
      </c>
      <c r="T421" s="40"/>
      <c r="U421" s="35"/>
      <c r="V421" s="38" t="e">
        <f t="shared" si="152"/>
        <v>#NUM!</v>
      </c>
      <c r="W421" s="35">
        <f t="shared" si="162"/>
        <v>6.7043550135991476E+47</v>
      </c>
      <c r="Y421">
        <f t="shared" si="163"/>
        <v>868</v>
      </c>
      <c r="Z421">
        <f t="shared" si="160"/>
        <v>41.800000000000324</v>
      </c>
      <c r="AA421">
        <f t="shared" si="158"/>
        <v>4.3120657486158212E-17</v>
      </c>
      <c r="AB421">
        <f t="shared" si="161"/>
        <v>5.3121678753272226E-17</v>
      </c>
    </row>
    <row r="422" spans="1:28">
      <c r="A422">
        <v>419</v>
      </c>
      <c r="B422" t="e">
        <f t="shared" si="144"/>
        <v>#NUM!</v>
      </c>
      <c r="D422" s="43">
        <f t="shared" si="145"/>
        <v>0</v>
      </c>
      <c r="E422" s="43">
        <f t="shared" si="153"/>
        <v>0</v>
      </c>
      <c r="F422" s="43">
        <f t="shared" si="146"/>
        <v>1</v>
      </c>
      <c r="G422" s="43">
        <f t="shared" si="154"/>
        <v>0</v>
      </c>
      <c r="H422" s="43">
        <f t="shared" si="155"/>
        <v>1</v>
      </c>
      <c r="I422" s="76">
        <f t="shared" si="159"/>
        <v>0</v>
      </c>
      <c r="J422" s="57">
        <f t="shared" si="156"/>
        <v>0</v>
      </c>
      <c r="K422" s="58">
        <f t="shared" si="157"/>
        <v>0</v>
      </c>
      <c r="L422" s="58"/>
      <c r="M422" s="40" t="e">
        <f t="shared" si="147"/>
        <v>#NUM!</v>
      </c>
      <c r="N422" s="40">
        <f t="shared" si="148"/>
        <v>4.5208792782387419E-39</v>
      </c>
      <c r="O422" s="50">
        <f t="shared" si="149"/>
        <v>419</v>
      </c>
      <c r="P422" s="40">
        <f t="shared" si="150"/>
        <v>1.6093551121627273E-39</v>
      </c>
      <c r="Q422" s="46">
        <f t="shared" si="151"/>
        <v>-499</v>
      </c>
      <c r="R422" s="40">
        <f t="shared" si="164"/>
        <v>2.8091247506980426</v>
      </c>
      <c r="S422" s="46">
        <f t="shared" si="165"/>
        <v>918</v>
      </c>
      <c r="T422" s="40"/>
      <c r="U422" s="35"/>
      <c r="V422" s="38" t="e">
        <f t="shared" si="152"/>
        <v>#NUM!</v>
      </c>
      <c r="W422" s="35">
        <f t="shared" si="162"/>
        <v>2.8091247506980429E+50</v>
      </c>
      <c r="Y422">
        <f t="shared" si="163"/>
        <v>868</v>
      </c>
      <c r="Z422">
        <f t="shared" si="160"/>
        <v>41.900000000000325</v>
      </c>
      <c r="AA422">
        <f t="shared" si="158"/>
        <v>3.6546646780895319E-17</v>
      </c>
      <c r="AB422">
        <f t="shared" si="161"/>
        <v>4.4998896852759101E-17</v>
      </c>
    </row>
    <row r="423" spans="1:28">
      <c r="A423">
        <v>420</v>
      </c>
      <c r="B423" t="e">
        <f t="shared" si="144"/>
        <v>#NUM!</v>
      </c>
      <c r="D423" s="43">
        <f t="shared" si="145"/>
        <v>0</v>
      </c>
      <c r="E423" s="43">
        <f t="shared" si="153"/>
        <v>0</v>
      </c>
      <c r="F423" s="43">
        <f t="shared" si="146"/>
        <v>1</v>
      </c>
      <c r="G423" s="43">
        <f t="shared" si="154"/>
        <v>0</v>
      </c>
      <c r="H423" s="43">
        <f t="shared" si="155"/>
        <v>1</v>
      </c>
      <c r="I423" s="76">
        <f t="shared" si="159"/>
        <v>0</v>
      </c>
      <c r="J423" s="57">
        <f t="shared" si="156"/>
        <v>0</v>
      </c>
      <c r="K423" s="58">
        <f t="shared" si="157"/>
        <v>0</v>
      </c>
      <c r="L423" s="58"/>
      <c r="M423" s="40" t="e">
        <f t="shared" si="147"/>
        <v>#NUM!</v>
      </c>
      <c r="N423" s="40">
        <f t="shared" si="148"/>
        <v>3.6619122153733805E-39</v>
      </c>
      <c r="O423" s="50">
        <f t="shared" si="149"/>
        <v>420</v>
      </c>
      <c r="P423" s="40">
        <f t="shared" si="150"/>
        <v>3.1037562877424022E-39</v>
      </c>
      <c r="Q423" s="46">
        <f t="shared" si="151"/>
        <v>-501</v>
      </c>
      <c r="R423" s="40">
        <f t="shared" si="164"/>
        <v>1.179832395293178</v>
      </c>
      <c r="S423" s="46">
        <f t="shared" si="165"/>
        <v>921</v>
      </c>
      <c r="T423" s="40"/>
      <c r="U423" s="35"/>
      <c r="V423" s="38" t="e">
        <f t="shared" si="152"/>
        <v>#NUM!</v>
      </c>
      <c r="W423" s="35">
        <f t="shared" si="162"/>
        <v>1.179832395293178E+53</v>
      </c>
      <c r="Y423">
        <f t="shared" si="163"/>
        <v>868</v>
      </c>
      <c r="Z423">
        <f t="shared" si="160"/>
        <v>42.000000000000327</v>
      </c>
      <c r="AA423">
        <f t="shared" si="158"/>
        <v>3.0967580428694058E-17</v>
      </c>
      <c r="AB423">
        <f t="shared" si="161"/>
        <v>3.8109276403022171E-17</v>
      </c>
    </row>
    <row r="424" spans="1:28">
      <c r="A424">
        <v>421</v>
      </c>
      <c r="B424" t="e">
        <f t="shared" si="144"/>
        <v>#NUM!</v>
      </c>
      <c r="D424" s="43">
        <f t="shared" si="145"/>
        <v>0</v>
      </c>
      <c r="E424" s="43">
        <f t="shared" si="153"/>
        <v>0</v>
      </c>
      <c r="F424" s="43">
        <f t="shared" si="146"/>
        <v>1</v>
      </c>
      <c r="G424" s="43">
        <f t="shared" si="154"/>
        <v>0</v>
      </c>
      <c r="H424" s="43">
        <f t="shared" si="155"/>
        <v>1</v>
      </c>
      <c r="I424" s="76">
        <f t="shared" si="159"/>
        <v>0</v>
      </c>
      <c r="J424" s="57">
        <f t="shared" si="156"/>
        <v>0</v>
      </c>
      <c r="K424" s="58">
        <f t="shared" si="157"/>
        <v>0</v>
      </c>
      <c r="L424" s="58"/>
      <c r="M424" s="40" t="e">
        <f t="shared" si="147"/>
        <v>#NUM!</v>
      </c>
      <c r="N424" s="40">
        <f t="shared" si="148"/>
        <v>2.9661488944524385E-39</v>
      </c>
      <c r="O424" s="50">
        <f t="shared" si="149"/>
        <v>421</v>
      </c>
      <c r="P424" s="40">
        <f t="shared" si="150"/>
        <v>5.9715976082454774E-40</v>
      </c>
      <c r="Q424" s="46">
        <f t="shared" si="151"/>
        <v>-502</v>
      </c>
      <c r="R424" s="40">
        <f t="shared" si="164"/>
        <v>4.9670943841842794</v>
      </c>
      <c r="S424" s="46">
        <f t="shared" si="165"/>
        <v>923</v>
      </c>
      <c r="T424" s="40"/>
      <c r="U424" s="35"/>
      <c r="V424" s="38" t="e">
        <f t="shared" si="152"/>
        <v>#NUM!</v>
      </c>
      <c r="W424" s="35">
        <f t="shared" si="162"/>
        <v>4.9670943841842792E+55</v>
      </c>
      <c r="Y424">
        <f t="shared" si="163"/>
        <v>868</v>
      </c>
      <c r="Z424">
        <f t="shared" si="160"/>
        <v>42.100000000000328</v>
      </c>
      <c r="AA424">
        <f t="shared" si="158"/>
        <v>2.6234019092033384E-17</v>
      </c>
      <c r="AB424">
        <f t="shared" si="161"/>
        <v>3.2266995592129864E-17</v>
      </c>
    </row>
    <row r="425" spans="1:28">
      <c r="A425">
        <v>422</v>
      </c>
      <c r="B425" t="e">
        <f t="shared" si="144"/>
        <v>#NUM!</v>
      </c>
      <c r="D425" s="43">
        <f t="shared" si="145"/>
        <v>0</v>
      </c>
      <c r="E425" s="43">
        <f t="shared" si="153"/>
        <v>0</v>
      </c>
      <c r="F425" s="43">
        <f t="shared" si="146"/>
        <v>1</v>
      </c>
      <c r="G425" s="43">
        <f t="shared" si="154"/>
        <v>0</v>
      </c>
      <c r="H425" s="43">
        <f t="shared" si="155"/>
        <v>1</v>
      </c>
      <c r="I425" s="76">
        <f t="shared" si="159"/>
        <v>0</v>
      </c>
      <c r="J425" s="57">
        <f t="shared" si="156"/>
        <v>0</v>
      </c>
      <c r="K425" s="58">
        <f t="shared" si="157"/>
        <v>0</v>
      </c>
      <c r="L425" s="58"/>
      <c r="M425" s="40" t="e">
        <f t="shared" si="147"/>
        <v>#NUM!</v>
      </c>
      <c r="N425" s="40">
        <f t="shared" si="148"/>
        <v>2.4025806045064749E-39</v>
      </c>
      <c r="O425" s="50">
        <f t="shared" si="149"/>
        <v>422</v>
      </c>
      <c r="P425" s="40">
        <f t="shared" si="150"/>
        <v>1.1462071238575442E-39</v>
      </c>
      <c r="Q425" s="46">
        <f t="shared" si="151"/>
        <v>-504</v>
      </c>
      <c r="R425" s="40">
        <f t="shared" si="164"/>
        <v>2.0961138301257658</v>
      </c>
      <c r="S425" s="46">
        <f t="shared" si="165"/>
        <v>926</v>
      </c>
      <c r="T425" s="40"/>
      <c r="U425" s="35"/>
      <c r="V425" s="38" t="e">
        <f t="shared" si="152"/>
        <v>#NUM!</v>
      </c>
      <c r="W425" s="35">
        <f t="shared" si="162"/>
        <v>2.0961138301257658E+58</v>
      </c>
      <c r="Y425">
        <f t="shared" si="163"/>
        <v>868</v>
      </c>
      <c r="Z425">
        <f t="shared" si="160"/>
        <v>42.20000000000033</v>
      </c>
      <c r="AA425">
        <f t="shared" si="158"/>
        <v>2.2218792025429762E-17</v>
      </c>
      <c r="AB425">
        <f t="shared" si="161"/>
        <v>2.7314017242494561E-17</v>
      </c>
    </row>
    <row r="426" spans="1:28">
      <c r="A426">
        <v>423</v>
      </c>
      <c r="B426" t="e">
        <f t="shared" si="144"/>
        <v>#NUM!</v>
      </c>
      <c r="D426" s="43">
        <f t="shared" si="145"/>
        <v>0</v>
      </c>
      <c r="E426" s="43">
        <f t="shared" si="153"/>
        <v>0</v>
      </c>
      <c r="F426" s="43">
        <f t="shared" si="146"/>
        <v>1</v>
      </c>
      <c r="G426" s="43">
        <f t="shared" si="154"/>
        <v>0</v>
      </c>
      <c r="H426" s="43">
        <f t="shared" si="155"/>
        <v>1</v>
      </c>
      <c r="I426" s="76">
        <f t="shared" si="159"/>
        <v>0</v>
      </c>
      <c r="J426" s="57">
        <f t="shared" si="156"/>
        <v>0</v>
      </c>
      <c r="K426" s="58">
        <f t="shared" si="157"/>
        <v>0</v>
      </c>
      <c r="L426" s="58"/>
      <c r="M426" s="40" t="e">
        <f t="shared" si="147"/>
        <v>#NUM!</v>
      </c>
      <c r="N426" s="40">
        <f t="shared" si="148"/>
        <v>1.9460902896502443E-39</v>
      </c>
      <c r="O426" s="50">
        <f t="shared" si="149"/>
        <v>423</v>
      </c>
      <c r="P426" s="40">
        <f t="shared" si="150"/>
        <v>2.194864705259127E-40</v>
      </c>
      <c r="Q426" s="46">
        <f t="shared" si="151"/>
        <v>-505</v>
      </c>
      <c r="R426" s="40">
        <f t="shared" si="164"/>
        <v>8.8665615014319883</v>
      </c>
      <c r="S426" s="46">
        <f t="shared" si="165"/>
        <v>928</v>
      </c>
      <c r="T426" s="40"/>
      <c r="U426" s="35"/>
      <c r="V426" s="38" t="e">
        <f t="shared" si="152"/>
        <v>#NUM!</v>
      </c>
      <c r="W426" s="35">
        <f t="shared" si="162"/>
        <v>8.8665615014319886E+60</v>
      </c>
      <c r="Y426">
        <f t="shared" si="163"/>
        <v>868</v>
      </c>
      <c r="Z426">
        <f t="shared" si="160"/>
        <v>42.300000000000331</v>
      </c>
      <c r="AA426">
        <f t="shared" si="158"/>
        <v>1.8813706026619243E-17</v>
      </c>
      <c r="AB426">
        <f t="shared" si="161"/>
        <v>2.3115967812108194E-17</v>
      </c>
    </row>
    <row r="427" spans="1:28">
      <c r="A427">
        <v>424</v>
      </c>
      <c r="B427" t="e">
        <f t="shared" si="144"/>
        <v>#NUM!</v>
      </c>
      <c r="D427" s="43">
        <f t="shared" si="145"/>
        <v>0</v>
      </c>
      <c r="E427" s="43">
        <f t="shared" si="153"/>
        <v>0</v>
      </c>
      <c r="F427" s="43">
        <f t="shared" si="146"/>
        <v>1</v>
      </c>
      <c r="G427" s="43">
        <f t="shared" si="154"/>
        <v>0</v>
      </c>
      <c r="H427" s="43">
        <f t="shared" si="155"/>
        <v>1</v>
      </c>
      <c r="I427" s="76">
        <f t="shared" si="159"/>
        <v>0</v>
      </c>
      <c r="J427" s="57">
        <f t="shared" si="156"/>
        <v>0</v>
      </c>
      <c r="K427" s="58">
        <f t="shared" si="157"/>
        <v>0</v>
      </c>
      <c r="L427" s="58"/>
      <c r="M427" s="40" t="e">
        <f t="shared" si="147"/>
        <v>#NUM!</v>
      </c>
      <c r="N427" s="40">
        <f t="shared" si="148"/>
        <v>1.5763331346166979E-39</v>
      </c>
      <c r="O427" s="50">
        <f t="shared" si="149"/>
        <v>424</v>
      </c>
      <c r="P427" s="40">
        <f t="shared" si="150"/>
        <v>4.1930198378771054E-40</v>
      </c>
      <c r="Q427" s="46">
        <f t="shared" si="151"/>
        <v>-507</v>
      </c>
      <c r="R427" s="40">
        <f t="shared" si="164"/>
        <v>3.7594220766071631</v>
      </c>
      <c r="S427" s="46">
        <f t="shared" si="165"/>
        <v>931</v>
      </c>
      <c r="T427" s="40"/>
      <c r="U427" s="35"/>
      <c r="V427" s="38" t="e">
        <f t="shared" si="152"/>
        <v>#NUM!</v>
      </c>
      <c r="W427" s="35">
        <f t="shared" si="162"/>
        <v>3.7594220766071631E+63</v>
      </c>
      <c r="Y427">
        <f t="shared" si="163"/>
        <v>868</v>
      </c>
      <c r="Z427">
        <f t="shared" si="160"/>
        <v>42.400000000000333</v>
      </c>
      <c r="AA427">
        <f t="shared" si="158"/>
        <v>1.5926736588812233E-17</v>
      </c>
      <c r="AB427">
        <f t="shared" si="161"/>
        <v>1.9558622484299137E-17</v>
      </c>
    </row>
    <row r="428" spans="1:28">
      <c r="A428">
        <v>425</v>
      </c>
      <c r="B428" t="e">
        <f t="shared" si="144"/>
        <v>#NUM!</v>
      </c>
      <c r="D428" s="43">
        <f t="shared" si="145"/>
        <v>0</v>
      </c>
      <c r="E428" s="43">
        <f t="shared" si="153"/>
        <v>0</v>
      </c>
      <c r="F428" s="43">
        <f t="shared" si="146"/>
        <v>1</v>
      </c>
      <c r="G428" s="43">
        <f t="shared" si="154"/>
        <v>0</v>
      </c>
      <c r="H428" s="43">
        <f t="shared" si="155"/>
        <v>1</v>
      </c>
      <c r="I428" s="76">
        <f t="shared" si="159"/>
        <v>0</v>
      </c>
      <c r="J428" s="57">
        <f t="shared" si="156"/>
        <v>0</v>
      </c>
      <c r="K428" s="58">
        <f t="shared" si="157"/>
        <v>0</v>
      </c>
      <c r="L428" s="58"/>
      <c r="M428" s="40" t="e">
        <f t="shared" si="147"/>
        <v>#NUM!</v>
      </c>
      <c r="N428" s="40">
        <f t="shared" si="148"/>
        <v>1.276829839039525E-39</v>
      </c>
      <c r="O428" s="50">
        <f t="shared" si="149"/>
        <v>425</v>
      </c>
      <c r="P428" s="40">
        <f t="shared" si="150"/>
        <v>7.9914025145422453E-40</v>
      </c>
      <c r="Q428" s="46">
        <f t="shared" si="151"/>
        <v>-509</v>
      </c>
      <c r="R428" s="40">
        <f t="shared" si="164"/>
        <v>1.5977543825580445</v>
      </c>
      <c r="S428" s="46">
        <f t="shared" si="165"/>
        <v>934</v>
      </c>
      <c r="T428" s="40"/>
      <c r="U428" s="35"/>
      <c r="V428" s="38" t="e">
        <f t="shared" si="152"/>
        <v>#NUM!</v>
      </c>
      <c r="W428" s="35">
        <f t="shared" si="162"/>
        <v>1.5977543825580444E+66</v>
      </c>
      <c r="Y428">
        <f t="shared" si="163"/>
        <v>868</v>
      </c>
      <c r="Z428">
        <f t="shared" si="160"/>
        <v>42.500000000000334</v>
      </c>
      <c r="AA428">
        <f t="shared" si="158"/>
        <v>1.3479631238007443E-17</v>
      </c>
      <c r="AB428">
        <f t="shared" si="161"/>
        <v>1.654490798982703E-17</v>
      </c>
    </row>
    <row r="429" spans="1:28">
      <c r="A429">
        <v>426</v>
      </c>
      <c r="B429" t="e">
        <f t="shared" si="144"/>
        <v>#NUM!</v>
      </c>
      <c r="D429" s="43">
        <f t="shared" si="145"/>
        <v>0</v>
      </c>
      <c r="E429" s="43">
        <f t="shared" si="153"/>
        <v>0</v>
      </c>
      <c r="F429" s="43">
        <f t="shared" si="146"/>
        <v>1</v>
      </c>
      <c r="G429" s="43">
        <f t="shared" si="154"/>
        <v>0</v>
      </c>
      <c r="H429" s="43">
        <f t="shared" si="155"/>
        <v>1</v>
      </c>
      <c r="I429" s="76">
        <f t="shared" si="159"/>
        <v>0</v>
      </c>
      <c r="J429" s="57">
        <f t="shared" si="156"/>
        <v>0</v>
      </c>
      <c r="K429" s="58">
        <f t="shared" si="157"/>
        <v>0</v>
      </c>
      <c r="L429" s="58"/>
      <c r="M429" s="40" t="e">
        <f t="shared" si="147"/>
        <v>#NUM!</v>
      </c>
      <c r="N429" s="40">
        <f t="shared" si="148"/>
        <v>1.0342321696220154E-39</v>
      </c>
      <c r="O429" s="50">
        <f t="shared" si="149"/>
        <v>426</v>
      </c>
      <c r="P429" s="40">
        <f t="shared" si="150"/>
        <v>1.5194920274129625E-40</v>
      </c>
      <c r="Q429" s="46">
        <f t="shared" si="151"/>
        <v>-510</v>
      </c>
      <c r="R429" s="40">
        <f t="shared" si="164"/>
        <v>6.8064336696972694</v>
      </c>
      <c r="S429" s="46">
        <f t="shared" si="165"/>
        <v>936</v>
      </c>
      <c r="T429" s="40"/>
      <c r="U429" s="35"/>
      <c r="V429" s="38" t="e">
        <f t="shared" si="152"/>
        <v>#NUM!</v>
      </c>
      <c r="W429" s="35">
        <f t="shared" si="162"/>
        <v>6.8064336696972687E+68</v>
      </c>
      <c r="Y429">
        <f t="shared" si="163"/>
        <v>868</v>
      </c>
      <c r="Z429">
        <f t="shared" si="160"/>
        <v>42.600000000000335</v>
      </c>
      <c r="AA429">
        <f t="shared" si="158"/>
        <v>1.1405865109768123E-17</v>
      </c>
      <c r="AB429">
        <f t="shared" si="161"/>
        <v>1.3992347567152191E-17</v>
      </c>
    </row>
    <row r="430" spans="1:28">
      <c r="A430">
        <v>427</v>
      </c>
      <c r="B430" t="e">
        <f t="shared" si="144"/>
        <v>#NUM!</v>
      </c>
      <c r="D430" s="43">
        <f t="shared" si="145"/>
        <v>0</v>
      </c>
      <c r="E430" s="43">
        <f t="shared" si="153"/>
        <v>0</v>
      </c>
      <c r="F430" s="43">
        <f t="shared" si="146"/>
        <v>1</v>
      </c>
      <c r="G430" s="43">
        <f t="shared" si="154"/>
        <v>0</v>
      </c>
      <c r="H430" s="43">
        <f t="shared" si="155"/>
        <v>1</v>
      </c>
      <c r="I430" s="76">
        <f t="shared" si="159"/>
        <v>0</v>
      </c>
      <c r="J430" s="57">
        <f t="shared" si="156"/>
        <v>0</v>
      </c>
      <c r="K430" s="58">
        <f t="shared" si="157"/>
        <v>0</v>
      </c>
      <c r="L430" s="58"/>
      <c r="M430" s="40" t="e">
        <f t="shared" si="147"/>
        <v>#NUM!</v>
      </c>
      <c r="N430" s="40">
        <f t="shared" si="148"/>
        <v>8.3772805739383236E-40</v>
      </c>
      <c r="O430" s="50">
        <f t="shared" si="149"/>
        <v>427</v>
      </c>
      <c r="P430" s="40">
        <f t="shared" si="150"/>
        <v>2.8824087639449643E-40</v>
      </c>
      <c r="Q430" s="46">
        <f t="shared" si="151"/>
        <v>-512</v>
      </c>
      <c r="R430" s="40">
        <f t="shared" si="164"/>
        <v>2.9063471769607334</v>
      </c>
      <c r="S430" s="46">
        <f t="shared" si="165"/>
        <v>939</v>
      </c>
      <c r="T430" s="40"/>
      <c r="U430" s="35"/>
      <c r="V430" s="38" t="e">
        <f t="shared" si="152"/>
        <v>#NUM!</v>
      </c>
      <c r="W430" s="35">
        <f t="shared" si="162"/>
        <v>2.9063471769607338E+71</v>
      </c>
      <c r="Y430">
        <f t="shared" si="163"/>
        <v>868</v>
      </c>
      <c r="Z430">
        <f t="shared" si="160"/>
        <v>42.700000000000337</v>
      </c>
      <c r="AA430">
        <f t="shared" si="158"/>
        <v>9.64889745622356E-18</v>
      </c>
      <c r="AB430">
        <f t="shared" si="161"/>
        <v>1.1830883403284849E-17</v>
      </c>
    </row>
    <row r="431" spans="1:28">
      <c r="A431">
        <v>428</v>
      </c>
      <c r="B431" t="e">
        <f t="shared" si="144"/>
        <v>#NUM!</v>
      </c>
      <c r="D431" s="43">
        <f t="shared" si="145"/>
        <v>0</v>
      </c>
      <c r="E431" s="43">
        <f t="shared" si="153"/>
        <v>0</v>
      </c>
      <c r="F431" s="43">
        <f t="shared" si="146"/>
        <v>1</v>
      </c>
      <c r="G431" s="43">
        <f t="shared" si="154"/>
        <v>0</v>
      </c>
      <c r="H431" s="43">
        <f t="shared" si="155"/>
        <v>1</v>
      </c>
      <c r="I431" s="76">
        <f t="shared" si="159"/>
        <v>0</v>
      </c>
      <c r="J431" s="57">
        <f t="shared" si="156"/>
        <v>0</v>
      </c>
      <c r="K431" s="58">
        <f t="shared" si="157"/>
        <v>0</v>
      </c>
      <c r="L431" s="58"/>
      <c r="M431" s="40" t="e">
        <f t="shared" si="147"/>
        <v>#NUM!</v>
      </c>
      <c r="N431" s="40">
        <f t="shared" si="148"/>
        <v>6.7855972648900413E-40</v>
      </c>
      <c r="O431" s="50">
        <f t="shared" si="149"/>
        <v>428</v>
      </c>
      <c r="P431" s="40">
        <f t="shared" si="150"/>
        <v>5.4550259317650005E-40</v>
      </c>
      <c r="Q431" s="46">
        <f t="shared" si="151"/>
        <v>-514</v>
      </c>
      <c r="R431" s="40">
        <f t="shared" si="164"/>
        <v>1.2439165917391941</v>
      </c>
      <c r="S431" s="46">
        <f t="shared" si="165"/>
        <v>942</v>
      </c>
      <c r="T431" s="40"/>
      <c r="U431" s="35"/>
      <c r="V431" s="38" t="e">
        <f t="shared" si="152"/>
        <v>#NUM!</v>
      </c>
      <c r="W431" s="35">
        <f t="shared" si="162"/>
        <v>1.2439165917391941E+74</v>
      </c>
      <c r="Y431">
        <f t="shared" si="163"/>
        <v>868</v>
      </c>
      <c r="Z431">
        <f t="shared" si="160"/>
        <v>42.800000000000338</v>
      </c>
      <c r="AA431">
        <f t="shared" si="158"/>
        <v>8.160685178454975E-18</v>
      </c>
      <c r="AB431">
        <f t="shared" si="161"/>
        <v>1.0001021267114039E-17</v>
      </c>
    </row>
    <row r="432" spans="1:28">
      <c r="A432">
        <v>429</v>
      </c>
      <c r="B432" t="e">
        <f t="shared" si="144"/>
        <v>#NUM!</v>
      </c>
      <c r="D432" s="43">
        <f t="shared" si="145"/>
        <v>0</v>
      </c>
      <c r="E432" s="43">
        <f t="shared" si="153"/>
        <v>0</v>
      </c>
      <c r="F432" s="43">
        <f t="shared" si="146"/>
        <v>1</v>
      </c>
      <c r="G432" s="43">
        <f t="shared" si="154"/>
        <v>0</v>
      </c>
      <c r="H432" s="43">
        <f t="shared" si="155"/>
        <v>1</v>
      </c>
      <c r="I432" s="76">
        <f t="shared" si="159"/>
        <v>0</v>
      </c>
      <c r="J432" s="57">
        <f t="shared" si="156"/>
        <v>0</v>
      </c>
      <c r="K432" s="58">
        <f t="shared" si="157"/>
        <v>0</v>
      </c>
      <c r="L432" s="58"/>
      <c r="M432" s="40" t="e">
        <f t="shared" si="147"/>
        <v>#NUM!</v>
      </c>
      <c r="N432" s="40">
        <f t="shared" si="148"/>
        <v>5.4963337845609347E-40</v>
      </c>
      <c r="O432" s="50">
        <f t="shared" si="149"/>
        <v>429</v>
      </c>
      <c r="P432" s="40">
        <f t="shared" si="150"/>
        <v>1.029969931172413E-40</v>
      </c>
      <c r="Q432" s="46">
        <f t="shared" si="151"/>
        <v>-515</v>
      </c>
      <c r="R432" s="40">
        <f t="shared" si="164"/>
        <v>5.3364021785611424</v>
      </c>
      <c r="S432" s="46">
        <f t="shared" si="165"/>
        <v>944</v>
      </c>
      <c r="T432" s="40"/>
      <c r="U432" s="35"/>
      <c r="V432" s="38" t="e">
        <f t="shared" si="152"/>
        <v>#NUM!</v>
      </c>
      <c r="W432" s="35">
        <f t="shared" si="162"/>
        <v>5.3364021785611428E+76</v>
      </c>
      <c r="Y432">
        <f t="shared" si="163"/>
        <v>868</v>
      </c>
      <c r="Z432">
        <f t="shared" si="160"/>
        <v>42.90000000000034</v>
      </c>
      <c r="AA432">
        <f t="shared" si="158"/>
        <v>6.9004158257632162E-18</v>
      </c>
      <c r="AB432">
        <f t="shared" si="161"/>
        <v>8.452250071863411E-18</v>
      </c>
    </row>
    <row r="433" spans="1:28">
      <c r="A433">
        <v>430</v>
      </c>
      <c r="B433" t="e">
        <f t="shared" si="144"/>
        <v>#NUM!</v>
      </c>
      <c r="D433" s="43">
        <f t="shared" si="145"/>
        <v>0</v>
      </c>
      <c r="E433" s="43">
        <f t="shared" si="153"/>
        <v>0</v>
      </c>
      <c r="F433" s="43">
        <f t="shared" si="146"/>
        <v>1</v>
      </c>
      <c r="G433" s="43">
        <f t="shared" si="154"/>
        <v>0</v>
      </c>
      <c r="H433" s="43">
        <f t="shared" si="155"/>
        <v>1</v>
      </c>
      <c r="I433" s="76">
        <f t="shared" si="159"/>
        <v>0</v>
      </c>
      <c r="J433" s="57">
        <f t="shared" si="156"/>
        <v>0</v>
      </c>
      <c r="K433" s="58">
        <f t="shared" si="157"/>
        <v>0</v>
      </c>
      <c r="L433" s="58"/>
      <c r="M433" s="40" t="e">
        <f t="shared" si="147"/>
        <v>#NUM!</v>
      </c>
      <c r="N433" s="40">
        <f t="shared" si="148"/>
        <v>4.4520303654943559E-40</v>
      </c>
      <c r="O433" s="50">
        <f t="shared" si="149"/>
        <v>430</v>
      </c>
      <c r="P433" s="40">
        <f t="shared" si="150"/>
        <v>1.9401759168596611E-40</v>
      </c>
      <c r="Q433" s="46">
        <f t="shared" si="151"/>
        <v>-517</v>
      </c>
      <c r="R433" s="40">
        <f t="shared" si="164"/>
        <v>2.2946529367812913</v>
      </c>
      <c r="S433" s="46">
        <f t="shared" si="165"/>
        <v>947</v>
      </c>
      <c r="T433" s="40"/>
      <c r="U433" s="35"/>
      <c r="V433" s="38" t="e">
        <f t="shared" si="152"/>
        <v>#NUM!</v>
      </c>
      <c r="W433" s="35">
        <f t="shared" si="162"/>
        <v>2.2946529367812913E+79</v>
      </c>
      <c r="Y433">
        <f t="shared" si="163"/>
        <v>868</v>
      </c>
      <c r="Z433">
        <f t="shared" si="160"/>
        <v>43.000000000000341</v>
      </c>
      <c r="AA433">
        <f t="shared" si="158"/>
        <v>5.8334279412189336E-18</v>
      </c>
      <c r="AB433">
        <f t="shared" si="161"/>
        <v>7.1416959743284631E-18</v>
      </c>
    </row>
    <row r="434" spans="1:28">
      <c r="A434">
        <v>431</v>
      </c>
      <c r="B434" t="e">
        <f t="shared" si="144"/>
        <v>#NUM!</v>
      </c>
      <c r="D434" s="43">
        <f t="shared" si="145"/>
        <v>0</v>
      </c>
      <c r="E434" s="43">
        <f t="shared" si="153"/>
        <v>0</v>
      </c>
      <c r="F434" s="43">
        <f t="shared" si="146"/>
        <v>1</v>
      </c>
      <c r="G434" s="43">
        <f t="shared" si="154"/>
        <v>0</v>
      </c>
      <c r="H434" s="43">
        <f t="shared" si="155"/>
        <v>1</v>
      </c>
      <c r="I434" s="76">
        <f t="shared" si="159"/>
        <v>0</v>
      </c>
      <c r="J434" s="57">
        <f t="shared" si="156"/>
        <v>0</v>
      </c>
      <c r="K434" s="58">
        <f t="shared" si="157"/>
        <v>0</v>
      </c>
      <c r="L434" s="58"/>
      <c r="M434" s="40" t="e">
        <f t="shared" si="147"/>
        <v>#NUM!</v>
      </c>
      <c r="N434" s="40">
        <f t="shared" si="148"/>
        <v>3.6061445960504281E-40</v>
      </c>
      <c r="O434" s="50">
        <f t="shared" si="149"/>
        <v>431</v>
      </c>
      <c r="P434" s="40">
        <f t="shared" si="150"/>
        <v>3.6462702845854413E-41</v>
      </c>
      <c r="Q434" s="46">
        <f t="shared" si="151"/>
        <v>-518</v>
      </c>
      <c r="R434" s="40">
        <f t="shared" si="164"/>
        <v>9.8899541575273666</v>
      </c>
      <c r="S434" s="46">
        <f t="shared" si="165"/>
        <v>949</v>
      </c>
      <c r="T434" s="40"/>
      <c r="U434" s="35"/>
      <c r="V434" s="38" t="e">
        <f t="shared" si="152"/>
        <v>#NUM!</v>
      </c>
      <c r="W434" s="35">
        <f t="shared" si="162"/>
        <v>9.8899541575273651E+81</v>
      </c>
      <c r="Y434">
        <f t="shared" si="163"/>
        <v>868</v>
      </c>
      <c r="Z434">
        <f t="shared" si="160"/>
        <v>43.100000000000342</v>
      </c>
      <c r="AA434">
        <f t="shared" si="158"/>
        <v>4.930291291078001E-18</v>
      </c>
      <c r="AB434">
        <f t="shared" si="161"/>
        <v>6.0329765000960955E-18</v>
      </c>
    </row>
    <row r="435" spans="1:28">
      <c r="A435">
        <v>432</v>
      </c>
      <c r="B435" t="e">
        <f t="shared" si="144"/>
        <v>#NUM!</v>
      </c>
      <c r="D435" s="43">
        <f t="shared" si="145"/>
        <v>0</v>
      </c>
      <c r="E435" s="43">
        <f t="shared" si="153"/>
        <v>0</v>
      </c>
      <c r="F435" s="43">
        <f t="shared" si="146"/>
        <v>1</v>
      </c>
      <c r="G435" s="43">
        <f t="shared" si="154"/>
        <v>0</v>
      </c>
      <c r="H435" s="43">
        <f t="shared" si="155"/>
        <v>1</v>
      </c>
      <c r="I435" s="76">
        <f t="shared" si="159"/>
        <v>0</v>
      </c>
      <c r="J435" s="57">
        <f t="shared" si="156"/>
        <v>0</v>
      </c>
      <c r="K435" s="58">
        <f t="shared" si="157"/>
        <v>0</v>
      </c>
      <c r="L435" s="58"/>
      <c r="M435" s="40" t="e">
        <f t="shared" si="147"/>
        <v>#NUM!</v>
      </c>
      <c r="N435" s="40">
        <f t="shared" si="148"/>
        <v>2.920977122800847E-40</v>
      </c>
      <c r="O435" s="50">
        <f t="shared" si="149"/>
        <v>432</v>
      </c>
      <c r="P435" s="40">
        <f t="shared" si="150"/>
        <v>6.8367567835977042E-41</v>
      </c>
      <c r="Q435" s="46">
        <f t="shared" si="151"/>
        <v>-520</v>
      </c>
      <c r="R435" s="40">
        <f t="shared" si="164"/>
        <v>4.2724601960518216</v>
      </c>
      <c r="S435" s="46">
        <f t="shared" si="165"/>
        <v>952</v>
      </c>
      <c r="T435" s="40"/>
      <c r="U435" s="35"/>
      <c r="V435" s="38" t="e">
        <f t="shared" si="152"/>
        <v>#NUM!</v>
      </c>
      <c r="W435" s="35">
        <f t="shared" si="162"/>
        <v>4.2724601960518221E+84</v>
      </c>
      <c r="Y435">
        <f t="shared" si="163"/>
        <v>868</v>
      </c>
      <c r="Z435">
        <f t="shared" si="160"/>
        <v>43.200000000000344</v>
      </c>
      <c r="AA435">
        <f t="shared" si="158"/>
        <v>4.1660235047679586E-18</v>
      </c>
      <c r="AB435">
        <f t="shared" si="161"/>
        <v>5.0952252170647013E-18</v>
      </c>
    </row>
    <row r="436" spans="1:28">
      <c r="A436">
        <v>433</v>
      </c>
      <c r="B436" t="e">
        <f t="shared" si="144"/>
        <v>#NUM!</v>
      </c>
      <c r="D436" s="43">
        <f t="shared" si="145"/>
        <v>0</v>
      </c>
      <c r="E436" s="43">
        <f t="shared" si="153"/>
        <v>0</v>
      </c>
      <c r="F436" s="43">
        <f t="shared" si="146"/>
        <v>1</v>
      </c>
      <c r="G436" s="43">
        <f t="shared" si="154"/>
        <v>0</v>
      </c>
      <c r="H436" s="43">
        <f t="shared" si="155"/>
        <v>1</v>
      </c>
      <c r="I436" s="76">
        <f t="shared" si="159"/>
        <v>0</v>
      </c>
      <c r="J436" s="57">
        <f t="shared" si="156"/>
        <v>0</v>
      </c>
      <c r="K436" s="58">
        <f t="shared" si="157"/>
        <v>0</v>
      </c>
      <c r="L436" s="58"/>
      <c r="M436" s="40" t="e">
        <f t="shared" si="147"/>
        <v>#NUM!</v>
      </c>
      <c r="N436" s="40">
        <f t="shared" si="148"/>
        <v>2.3659914694686856E-40</v>
      </c>
      <c r="O436" s="50">
        <f t="shared" si="149"/>
        <v>433</v>
      </c>
      <c r="P436" s="40">
        <f t="shared" si="150"/>
        <v>1.2789314075552283E-40</v>
      </c>
      <c r="Q436" s="46">
        <f t="shared" si="151"/>
        <v>-522</v>
      </c>
      <c r="R436" s="40">
        <f t="shared" si="164"/>
        <v>1.8499752648904391</v>
      </c>
      <c r="S436" s="46">
        <f t="shared" si="165"/>
        <v>955</v>
      </c>
      <c r="T436" s="40"/>
      <c r="U436" s="35"/>
      <c r="V436" s="38" t="e">
        <f t="shared" si="152"/>
        <v>#NUM!</v>
      </c>
      <c r="W436" s="35">
        <f t="shared" ref="W436:W467" si="166">W435*A436</f>
        <v>1.849975264890439E+87</v>
      </c>
      <c r="Y436">
        <f t="shared" si="163"/>
        <v>868</v>
      </c>
      <c r="Z436">
        <f t="shared" si="160"/>
        <v>43.300000000000345</v>
      </c>
      <c r="AA436">
        <f t="shared" si="158"/>
        <v>3.519423067335091E-18</v>
      </c>
      <c r="AB436">
        <f t="shared" si="161"/>
        <v>4.3022617854886939E-18</v>
      </c>
    </row>
    <row r="437" spans="1:28">
      <c r="A437">
        <v>434</v>
      </c>
      <c r="B437" t="e">
        <f t="shared" si="144"/>
        <v>#NUM!</v>
      </c>
      <c r="D437" s="43">
        <f t="shared" si="145"/>
        <v>0</v>
      </c>
      <c r="E437" s="43">
        <f t="shared" si="153"/>
        <v>0</v>
      </c>
      <c r="F437" s="43">
        <f t="shared" si="146"/>
        <v>1</v>
      </c>
      <c r="G437" s="43">
        <f t="shared" si="154"/>
        <v>0</v>
      </c>
      <c r="H437" s="43">
        <f t="shared" si="155"/>
        <v>1</v>
      </c>
      <c r="I437" s="76">
        <f t="shared" si="159"/>
        <v>0</v>
      </c>
      <c r="J437" s="57">
        <f t="shared" si="156"/>
        <v>0</v>
      </c>
      <c r="K437" s="58">
        <f t="shared" si="157"/>
        <v>0</v>
      </c>
      <c r="L437" s="58"/>
      <c r="M437" s="40" t="e">
        <f t="shared" si="147"/>
        <v>#NUM!</v>
      </c>
      <c r="N437" s="40">
        <f t="shared" si="148"/>
        <v>1.9164530902696352E-40</v>
      </c>
      <c r="O437" s="50">
        <f t="shared" si="149"/>
        <v>434</v>
      </c>
      <c r="P437" s="40">
        <f t="shared" si="150"/>
        <v>2.3869457145616009E-41</v>
      </c>
      <c r="Q437" s="46">
        <f t="shared" si="151"/>
        <v>-523</v>
      </c>
      <c r="R437" s="40">
        <f t="shared" si="164"/>
        <v>8.0288926496245061</v>
      </c>
      <c r="S437" s="46">
        <f t="shared" si="165"/>
        <v>957</v>
      </c>
      <c r="T437" s="40"/>
      <c r="U437" s="35"/>
      <c r="V437" s="38" t="e">
        <f t="shared" si="152"/>
        <v>#NUM!</v>
      </c>
      <c r="W437" s="35">
        <f t="shared" si="166"/>
        <v>8.0288926496245057E+89</v>
      </c>
      <c r="Y437">
        <f t="shared" si="163"/>
        <v>868</v>
      </c>
      <c r="Z437">
        <f t="shared" si="160"/>
        <v>43.400000000000347</v>
      </c>
      <c r="AA437">
        <f t="shared" si="158"/>
        <v>2.9725015292482509E-18</v>
      </c>
      <c r="AB437">
        <f t="shared" si="161"/>
        <v>3.6318858954867705E-18</v>
      </c>
    </row>
    <row r="438" spans="1:28">
      <c r="A438">
        <v>435</v>
      </c>
      <c r="B438" t="e">
        <f t="shared" si="144"/>
        <v>#NUM!</v>
      </c>
      <c r="D438" s="43">
        <f t="shared" si="145"/>
        <v>0</v>
      </c>
      <c r="E438" s="43">
        <f t="shared" si="153"/>
        <v>0</v>
      </c>
      <c r="F438" s="43">
        <f t="shared" si="146"/>
        <v>1</v>
      </c>
      <c r="G438" s="43">
        <f t="shared" si="154"/>
        <v>0</v>
      </c>
      <c r="H438" s="43">
        <f t="shared" si="155"/>
        <v>1</v>
      </c>
      <c r="I438" s="76">
        <f t="shared" si="159"/>
        <v>0</v>
      </c>
      <c r="J438" s="57">
        <f t="shared" si="156"/>
        <v>0</v>
      </c>
      <c r="K438" s="58">
        <f t="shared" si="157"/>
        <v>0</v>
      </c>
      <c r="L438" s="58"/>
      <c r="M438" s="40" t="e">
        <f t="shared" si="147"/>
        <v>#NUM!</v>
      </c>
      <c r="N438" s="40">
        <f t="shared" si="148"/>
        <v>1.5523270031184042E-40</v>
      </c>
      <c r="O438" s="50">
        <f t="shared" si="149"/>
        <v>435</v>
      </c>
      <c r="P438" s="40">
        <f t="shared" si="150"/>
        <v>4.4446575374595326E-41</v>
      </c>
      <c r="Q438" s="46">
        <f t="shared" si="151"/>
        <v>-525</v>
      </c>
      <c r="R438" s="40">
        <f t="shared" si="164"/>
        <v>3.4925683025866596</v>
      </c>
      <c r="S438" s="46">
        <f t="shared" si="165"/>
        <v>960</v>
      </c>
      <c r="T438" s="40"/>
      <c r="U438" s="35"/>
      <c r="V438" s="38" t="e">
        <f t="shared" si="152"/>
        <v>#NUM!</v>
      </c>
      <c r="W438" s="35">
        <f t="shared" si="166"/>
        <v>3.4925683025866597E+92</v>
      </c>
      <c r="Y438">
        <f t="shared" si="163"/>
        <v>868</v>
      </c>
      <c r="Z438">
        <f t="shared" si="160"/>
        <v>43.500000000000348</v>
      </c>
      <c r="AA438">
        <f t="shared" si="158"/>
        <v>2.5100002994909658E-18</v>
      </c>
      <c r="AB438">
        <f t="shared" si="161"/>
        <v>3.0652767518194021E-18</v>
      </c>
    </row>
    <row r="439" spans="1:28">
      <c r="A439">
        <v>436</v>
      </c>
      <c r="B439" t="e">
        <f t="shared" si="144"/>
        <v>#NUM!</v>
      </c>
      <c r="D439" s="43">
        <f t="shared" si="145"/>
        <v>0</v>
      </c>
      <c r="E439" s="43">
        <f t="shared" si="153"/>
        <v>0</v>
      </c>
      <c r="F439" s="43">
        <f t="shared" si="146"/>
        <v>1</v>
      </c>
      <c r="G439" s="43">
        <f t="shared" si="154"/>
        <v>0</v>
      </c>
      <c r="H439" s="43">
        <f t="shared" si="155"/>
        <v>1</v>
      </c>
      <c r="I439" s="76">
        <f t="shared" si="159"/>
        <v>0</v>
      </c>
      <c r="J439" s="57">
        <f t="shared" si="156"/>
        <v>0</v>
      </c>
      <c r="K439" s="58">
        <f t="shared" si="157"/>
        <v>0</v>
      </c>
      <c r="L439" s="58"/>
      <c r="M439" s="40" t="e">
        <f t="shared" si="147"/>
        <v>#NUM!</v>
      </c>
      <c r="N439" s="40">
        <f t="shared" si="148"/>
        <v>1.2573848725259076E-40</v>
      </c>
      <c r="O439" s="50">
        <f t="shared" si="149"/>
        <v>436</v>
      </c>
      <c r="P439" s="40">
        <f t="shared" si="150"/>
        <v>8.257276617757391E-41</v>
      </c>
      <c r="Q439" s="46">
        <f t="shared" si="151"/>
        <v>-527</v>
      </c>
      <c r="R439" s="40">
        <f t="shared" si="164"/>
        <v>1.5227597799277834</v>
      </c>
      <c r="S439" s="46">
        <f t="shared" si="165"/>
        <v>963</v>
      </c>
      <c r="T439" s="40"/>
      <c r="U439" s="35"/>
      <c r="V439" s="38" t="e">
        <f t="shared" si="152"/>
        <v>#NUM!</v>
      </c>
      <c r="W439" s="35">
        <f t="shared" si="166"/>
        <v>1.5227597799277835E+95</v>
      </c>
      <c r="Y439">
        <f t="shared" si="163"/>
        <v>868</v>
      </c>
      <c r="Z439">
        <f t="shared" si="160"/>
        <v>43.60000000000035</v>
      </c>
      <c r="AA439">
        <f t="shared" si="158"/>
        <v>2.1189795272733763E-18</v>
      </c>
      <c r="AB439">
        <f t="shared" si="161"/>
        <v>2.5864824573840804E-18</v>
      </c>
    </row>
    <row r="440" spans="1:28">
      <c r="A440">
        <v>437</v>
      </c>
      <c r="B440" t="e">
        <f t="shared" si="144"/>
        <v>#NUM!</v>
      </c>
      <c r="D440" s="43">
        <f t="shared" si="145"/>
        <v>0</v>
      </c>
      <c r="E440" s="43">
        <f t="shared" si="153"/>
        <v>0</v>
      </c>
      <c r="F440" s="43">
        <f t="shared" si="146"/>
        <v>1</v>
      </c>
      <c r="G440" s="43">
        <f t="shared" si="154"/>
        <v>0</v>
      </c>
      <c r="H440" s="43">
        <f t="shared" si="155"/>
        <v>1</v>
      </c>
      <c r="I440" s="76">
        <f t="shared" si="159"/>
        <v>0</v>
      </c>
      <c r="J440" s="57">
        <f t="shared" si="156"/>
        <v>0</v>
      </c>
      <c r="K440" s="58">
        <f t="shared" si="157"/>
        <v>0</v>
      </c>
      <c r="L440" s="58"/>
      <c r="M440" s="40" t="e">
        <f t="shared" si="147"/>
        <v>#NUM!</v>
      </c>
      <c r="N440" s="40">
        <f t="shared" si="148"/>
        <v>1.0184817467459849E-40</v>
      </c>
      <c r="O440" s="50">
        <f t="shared" si="149"/>
        <v>437</v>
      </c>
      <c r="P440" s="40">
        <f t="shared" si="150"/>
        <v>1.5305249566094931E-41</v>
      </c>
      <c r="Q440" s="46">
        <f t="shared" si="151"/>
        <v>-528</v>
      </c>
      <c r="R440" s="40">
        <f t="shared" si="164"/>
        <v>6.6544602382844138</v>
      </c>
      <c r="S440" s="46">
        <f t="shared" si="165"/>
        <v>965</v>
      </c>
      <c r="T440" s="40"/>
      <c r="U440" s="35"/>
      <c r="V440" s="38" t="e">
        <f t="shared" si="152"/>
        <v>#NUM!</v>
      </c>
      <c r="W440" s="35">
        <f t="shared" si="166"/>
        <v>6.6544602382844141E+97</v>
      </c>
      <c r="Y440">
        <f t="shared" si="163"/>
        <v>868</v>
      </c>
      <c r="Z440">
        <f t="shared" si="160"/>
        <v>43.700000000000351</v>
      </c>
      <c r="AA440">
        <f t="shared" si="158"/>
        <v>1.7884684072175832E-18</v>
      </c>
      <c r="AB440">
        <f t="shared" si="161"/>
        <v>2.1819859470612151E-18</v>
      </c>
    </row>
    <row r="441" spans="1:28">
      <c r="A441">
        <v>438</v>
      </c>
      <c r="B441" t="e">
        <f t="shared" si="144"/>
        <v>#NUM!</v>
      </c>
      <c r="D441" s="43">
        <f t="shared" si="145"/>
        <v>0</v>
      </c>
      <c r="E441" s="43">
        <f t="shared" si="153"/>
        <v>0</v>
      </c>
      <c r="F441" s="43">
        <f t="shared" si="146"/>
        <v>1</v>
      </c>
      <c r="G441" s="43">
        <f t="shared" si="154"/>
        <v>0</v>
      </c>
      <c r="H441" s="43">
        <f t="shared" si="155"/>
        <v>1</v>
      </c>
      <c r="I441" s="76">
        <f t="shared" si="159"/>
        <v>0</v>
      </c>
      <c r="J441" s="57">
        <f t="shared" si="156"/>
        <v>0</v>
      </c>
      <c r="K441" s="58">
        <f t="shared" si="157"/>
        <v>0</v>
      </c>
      <c r="L441" s="58"/>
      <c r="M441" s="40" t="e">
        <f t="shared" si="147"/>
        <v>#NUM!</v>
      </c>
      <c r="N441" s="40">
        <f t="shared" si="148"/>
        <v>8.2497021486424786E-41</v>
      </c>
      <c r="O441" s="50">
        <f t="shared" si="149"/>
        <v>438</v>
      </c>
      <c r="P441" s="40">
        <f t="shared" si="150"/>
        <v>2.830422864962761E-41</v>
      </c>
      <c r="Q441" s="46">
        <f t="shared" si="151"/>
        <v>-530</v>
      </c>
      <c r="R441" s="40">
        <f t="shared" si="164"/>
        <v>2.9146535843685735</v>
      </c>
      <c r="S441" s="46">
        <f t="shared" si="165"/>
        <v>968</v>
      </c>
      <c r="T441" s="40"/>
      <c r="U441" s="35"/>
      <c r="V441" s="38" t="e">
        <f t="shared" si="152"/>
        <v>#NUM!</v>
      </c>
      <c r="W441" s="35">
        <f t="shared" si="166"/>
        <v>2.9146535843685734E+100</v>
      </c>
      <c r="Y441">
        <f t="shared" si="163"/>
        <v>868</v>
      </c>
      <c r="Z441">
        <f t="shared" si="160"/>
        <v>43.800000000000352</v>
      </c>
      <c r="AA441">
        <f t="shared" si="158"/>
        <v>1.5091678069744612E-18</v>
      </c>
      <c r="AB441">
        <f t="shared" si="161"/>
        <v>1.8403360886591252E-18</v>
      </c>
    </row>
    <row r="442" spans="1:28">
      <c r="A442">
        <v>439</v>
      </c>
      <c r="B442" t="e">
        <f t="shared" si="144"/>
        <v>#NUM!</v>
      </c>
      <c r="D442" s="43">
        <f t="shared" si="145"/>
        <v>0</v>
      </c>
      <c r="E442" s="43">
        <f t="shared" si="153"/>
        <v>0</v>
      </c>
      <c r="F442" s="43">
        <f t="shared" si="146"/>
        <v>1</v>
      </c>
      <c r="G442" s="43">
        <f t="shared" si="154"/>
        <v>0</v>
      </c>
      <c r="H442" s="43">
        <f t="shared" si="155"/>
        <v>1</v>
      </c>
      <c r="I442" s="76">
        <f t="shared" si="159"/>
        <v>0</v>
      </c>
      <c r="J442" s="57">
        <f t="shared" si="156"/>
        <v>0</v>
      </c>
      <c r="K442" s="58">
        <f t="shared" si="157"/>
        <v>0</v>
      </c>
      <c r="L442" s="58"/>
      <c r="M442" s="40" t="e">
        <f t="shared" si="147"/>
        <v>#NUM!</v>
      </c>
      <c r="N442" s="40">
        <f t="shared" si="148"/>
        <v>6.6822587404004046E-41</v>
      </c>
      <c r="O442" s="50">
        <f t="shared" si="149"/>
        <v>439</v>
      </c>
      <c r="P442" s="40">
        <f t="shared" si="150"/>
        <v>5.2224203203185324E-41</v>
      </c>
      <c r="Q442" s="46">
        <f t="shared" si="151"/>
        <v>-532</v>
      </c>
      <c r="R442" s="40">
        <f t="shared" si="164"/>
        <v>1.2795329235378037</v>
      </c>
      <c r="S442" s="46">
        <f t="shared" si="165"/>
        <v>971</v>
      </c>
      <c r="T442" s="40"/>
      <c r="U442" s="35"/>
      <c r="V442" s="38" t="e">
        <f t="shared" si="152"/>
        <v>#NUM!</v>
      </c>
      <c r="W442" s="35">
        <f t="shared" si="166"/>
        <v>1.2795329235378037E+103</v>
      </c>
      <c r="Y442">
        <f t="shared" si="163"/>
        <v>868</v>
      </c>
      <c r="Z442">
        <f t="shared" si="160"/>
        <v>43.900000000000354</v>
      </c>
      <c r="AA442">
        <f t="shared" si="158"/>
        <v>1.2731974530451016E-18</v>
      </c>
      <c r="AB442">
        <f t="shared" si="161"/>
        <v>1.5518342461001678E-18</v>
      </c>
    </row>
    <row r="443" spans="1:28">
      <c r="A443">
        <v>440</v>
      </c>
      <c r="B443" t="e">
        <f t="shared" si="144"/>
        <v>#NUM!</v>
      </c>
      <c r="D443" s="43">
        <f t="shared" si="145"/>
        <v>0</v>
      </c>
      <c r="E443" s="43">
        <f t="shared" si="153"/>
        <v>0</v>
      </c>
      <c r="F443" s="43">
        <f t="shared" si="146"/>
        <v>1</v>
      </c>
      <c r="G443" s="43">
        <f t="shared" si="154"/>
        <v>0</v>
      </c>
      <c r="H443" s="43">
        <f t="shared" si="155"/>
        <v>1</v>
      </c>
      <c r="I443" s="76">
        <f t="shared" si="159"/>
        <v>0</v>
      </c>
      <c r="J443" s="57">
        <f t="shared" si="156"/>
        <v>0</v>
      </c>
      <c r="K443" s="58">
        <f t="shared" si="157"/>
        <v>0</v>
      </c>
      <c r="L443" s="58"/>
      <c r="M443" s="40" t="e">
        <f t="shared" si="147"/>
        <v>#NUM!</v>
      </c>
      <c r="N443" s="40">
        <f t="shared" si="148"/>
        <v>5.4126295797243287E-41</v>
      </c>
      <c r="O443" s="50">
        <f t="shared" si="149"/>
        <v>440</v>
      </c>
      <c r="P443" s="40">
        <f t="shared" si="150"/>
        <v>9.6140010442227549E-42</v>
      </c>
      <c r="Q443" s="46">
        <f t="shared" si="151"/>
        <v>-533</v>
      </c>
      <c r="R443" s="40">
        <f t="shared" si="164"/>
        <v>5.6299448635663358</v>
      </c>
      <c r="S443" s="46">
        <f t="shared" si="165"/>
        <v>973</v>
      </c>
      <c r="T443" s="40"/>
      <c r="U443" s="35"/>
      <c r="V443" s="38" t="e">
        <f t="shared" si="152"/>
        <v>#NUM!</v>
      </c>
      <c r="W443" s="35">
        <f t="shared" si="166"/>
        <v>5.6299448635663359E+105</v>
      </c>
      <c r="Y443">
        <f t="shared" si="163"/>
        <v>868</v>
      </c>
      <c r="Z443">
        <f t="shared" si="160"/>
        <v>44.000000000000355</v>
      </c>
      <c r="AA443">
        <f t="shared" si="158"/>
        <v>1.0738810528152598E-18</v>
      </c>
      <c r="AB443">
        <f t="shared" si="161"/>
        <v>1.3082680331095318E-18</v>
      </c>
    </row>
    <row r="444" spans="1:28">
      <c r="A444">
        <v>441</v>
      </c>
      <c r="B444" t="e">
        <f t="shared" si="144"/>
        <v>#NUM!</v>
      </c>
      <c r="D444" s="43">
        <f t="shared" si="145"/>
        <v>0</v>
      </c>
      <c r="E444" s="43">
        <f t="shared" si="153"/>
        <v>0</v>
      </c>
      <c r="F444" s="43">
        <f t="shared" si="146"/>
        <v>1</v>
      </c>
      <c r="G444" s="43">
        <f t="shared" si="154"/>
        <v>0</v>
      </c>
      <c r="H444" s="43">
        <f t="shared" si="155"/>
        <v>1</v>
      </c>
      <c r="I444" s="76">
        <f t="shared" si="159"/>
        <v>0</v>
      </c>
      <c r="J444" s="57">
        <f t="shared" si="156"/>
        <v>0</v>
      </c>
      <c r="K444" s="58">
        <f t="shared" si="157"/>
        <v>0</v>
      </c>
      <c r="L444" s="58"/>
      <c r="M444" s="40" t="e">
        <f t="shared" si="147"/>
        <v>#NUM!</v>
      </c>
      <c r="N444" s="40">
        <f t="shared" si="148"/>
        <v>4.3842299595767056E-41</v>
      </c>
      <c r="O444" s="50">
        <f t="shared" si="149"/>
        <v>441</v>
      </c>
      <c r="P444" s="40">
        <f t="shared" si="150"/>
        <v>1.7658369264898936E-41</v>
      </c>
      <c r="Q444" s="46">
        <f t="shared" si="151"/>
        <v>-535</v>
      </c>
      <c r="R444" s="40">
        <f t="shared" si="164"/>
        <v>2.482805684832754</v>
      </c>
      <c r="S444" s="46">
        <f t="shared" si="165"/>
        <v>976</v>
      </c>
      <c r="T444" s="40"/>
      <c r="U444" s="35"/>
      <c r="V444" s="38" t="e">
        <f t="shared" si="152"/>
        <v>#NUM!</v>
      </c>
      <c r="W444" s="35">
        <f t="shared" si="166"/>
        <v>2.482805684832754E+108</v>
      </c>
      <c r="Y444">
        <f t="shared" si="163"/>
        <v>868</v>
      </c>
      <c r="Z444">
        <f t="shared" si="160"/>
        <v>44.100000000000357</v>
      </c>
      <c r="AA444">
        <f t="shared" si="158"/>
        <v>9.0556370652450868E-19</v>
      </c>
      <c r="AB444">
        <f t="shared" si="161"/>
        <v>1.1026852090179682E-18</v>
      </c>
    </row>
    <row r="445" spans="1:28">
      <c r="A445">
        <v>442</v>
      </c>
      <c r="B445" t="e">
        <f t="shared" si="144"/>
        <v>#NUM!</v>
      </c>
      <c r="D445" s="43">
        <f t="shared" si="145"/>
        <v>0</v>
      </c>
      <c r="E445" s="43">
        <f t="shared" si="153"/>
        <v>0</v>
      </c>
      <c r="F445" s="43">
        <f t="shared" si="146"/>
        <v>1</v>
      </c>
      <c r="G445" s="43">
        <f t="shared" si="154"/>
        <v>0</v>
      </c>
      <c r="H445" s="43">
        <f t="shared" si="155"/>
        <v>1</v>
      </c>
      <c r="I445" s="76">
        <f t="shared" si="159"/>
        <v>0</v>
      </c>
      <c r="J445" s="57">
        <f t="shared" si="156"/>
        <v>0</v>
      </c>
      <c r="K445" s="58">
        <f t="shared" si="157"/>
        <v>0</v>
      </c>
      <c r="L445" s="58"/>
      <c r="M445" s="40" t="e">
        <f t="shared" si="147"/>
        <v>#NUM!</v>
      </c>
      <c r="N445" s="40">
        <f t="shared" si="148"/>
        <v>3.5512262672571316E-41</v>
      </c>
      <c r="O445" s="50">
        <f t="shared" si="149"/>
        <v>442</v>
      </c>
      <c r="P445" s="40">
        <f t="shared" si="150"/>
        <v>3.2360359965086287E-41</v>
      </c>
      <c r="Q445" s="46">
        <f t="shared" si="151"/>
        <v>-537</v>
      </c>
      <c r="R445" s="40">
        <f t="shared" si="164"/>
        <v>1.0974001126960773</v>
      </c>
      <c r="S445" s="46">
        <f t="shared" si="165"/>
        <v>979</v>
      </c>
      <c r="T445" s="40"/>
      <c r="U445" s="35"/>
      <c r="V445" s="38" t="e">
        <f t="shared" si="152"/>
        <v>#NUM!</v>
      </c>
      <c r="W445" s="35">
        <f t="shared" si="166"/>
        <v>1.0974001126960773E+111</v>
      </c>
      <c r="Y445">
        <f t="shared" si="163"/>
        <v>868</v>
      </c>
      <c r="Z445">
        <f t="shared" si="160"/>
        <v>44.200000000000358</v>
      </c>
      <c r="AA445">
        <f t="shared" si="158"/>
        <v>7.6345679612260975E-19</v>
      </c>
      <c r="AB445">
        <f t="shared" si="161"/>
        <v>9.2920171229675198E-19</v>
      </c>
    </row>
    <row r="446" spans="1:28">
      <c r="A446">
        <v>443</v>
      </c>
      <c r="B446" t="e">
        <f t="shared" si="144"/>
        <v>#NUM!</v>
      </c>
      <c r="D446" s="43">
        <f t="shared" si="145"/>
        <v>0</v>
      </c>
      <c r="E446" s="43">
        <f t="shared" si="153"/>
        <v>0</v>
      </c>
      <c r="F446" s="43">
        <f t="shared" si="146"/>
        <v>1</v>
      </c>
      <c r="G446" s="43">
        <f t="shared" si="154"/>
        <v>0</v>
      </c>
      <c r="H446" s="43">
        <f t="shared" si="155"/>
        <v>1</v>
      </c>
      <c r="I446" s="76">
        <f t="shared" si="159"/>
        <v>0</v>
      </c>
      <c r="J446" s="57">
        <f t="shared" si="156"/>
        <v>0</v>
      </c>
      <c r="K446" s="58">
        <f t="shared" si="157"/>
        <v>0</v>
      </c>
      <c r="L446" s="58"/>
      <c r="M446" s="40" t="e">
        <f t="shared" si="147"/>
        <v>#NUM!</v>
      </c>
      <c r="N446" s="40">
        <f t="shared" si="148"/>
        <v>2.8764932764782768E-41</v>
      </c>
      <c r="O446" s="50">
        <f t="shared" si="149"/>
        <v>443</v>
      </c>
      <c r="P446" s="40">
        <f t="shared" si="150"/>
        <v>5.916905546663633E-42</v>
      </c>
      <c r="Q446" s="46">
        <f t="shared" si="151"/>
        <v>-538</v>
      </c>
      <c r="R446" s="40">
        <f t="shared" si="164"/>
        <v>4.8614824992436221</v>
      </c>
      <c r="S446" s="46">
        <f t="shared" si="165"/>
        <v>981</v>
      </c>
      <c r="T446" s="40"/>
      <c r="U446" s="35"/>
      <c r="V446" s="38" t="e">
        <f t="shared" si="152"/>
        <v>#NUM!</v>
      </c>
      <c r="W446" s="35">
        <f t="shared" si="166"/>
        <v>4.8614824992436224E+113</v>
      </c>
      <c r="Y446">
        <f t="shared" si="163"/>
        <v>868</v>
      </c>
      <c r="Z446">
        <f t="shared" si="160"/>
        <v>44.30000000000036</v>
      </c>
      <c r="AA446">
        <f t="shared" si="158"/>
        <v>6.4350624933213624E-19</v>
      </c>
      <c r="AB446">
        <f t="shared" si="161"/>
        <v>7.8283871815356858E-19</v>
      </c>
    </row>
    <row r="447" spans="1:28">
      <c r="A447">
        <v>444</v>
      </c>
      <c r="B447" t="e">
        <f t="shared" si="144"/>
        <v>#NUM!</v>
      </c>
      <c r="D447" s="43">
        <f t="shared" si="145"/>
        <v>0</v>
      </c>
      <c r="E447" s="43">
        <f t="shared" si="153"/>
        <v>0</v>
      </c>
      <c r="F447" s="43">
        <f t="shared" si="146"/>
        <v>1</v>
      </c>
      <c r="G447" s="43">
        <f t="shared" si="154"/>
        <v>0</v>
      </c>
      <c r="H447" s="43">
        <f t="shared" si="155"/>
        <v>1</v>
      </c>
      <c r="I447" s="76">
        <f t="shared" si="159"/>
        <v>0</v>
      </c>
      <c r="J447" s="57">
        <f t="shared" si="156"/>
        <v>0</v>
      </c>
      <c r="K447" s="58">
        <f t="shared" si="157"/>
        <v>0</v>
      </c>
      <c r="L447" s="58"/>
      <c r="M447" s="40" t="e">
        <f t="shared" si="147"/>
        <v>#NUM!</v>
      </c>
      <c r="N447" s="40">
        <f t="shared" si="148"/>
        <v>2.3299595539474039E-41</v>
      </c>
      <c r="O447" s="50">
        <f t="shared" si="149"/>
        <v>444</v>
      </c>
      <c r="P447" s="40">
        <f t="shared" si="150"/>
        <v>1.0794354713507977E-41</v>
      </c>
      <c r="Q447" s="46">
        <f t="shared" si="151"/>
        <v>-540</v>
      </c>
      <c r="R447" s="40">
        <f t="shared" si="164"/>
        <v>2.1584982296641684</v>
      </c>
      <c r="S447" s="46">
        <f t="shared" si="165"/>
        <v>984</v>
      </c>
      <c r="T447" s="40"/>
      <c r="U447" s="35"/>
      <c r="V447" s="38" t="e">
        <f t="shared" si="152"/>
        <v>#NUM!</v>
      </c>
      <c r="W447" s="35">
        <f t="shared" si="166"/>
        <v>2.1584982296641685E+116</v>
      </c>
      <c r="Y447">
        <f t="shared" si="163"/>
        <v>868</v>
      </c>
      <c r="Z447">
        <f t="shared" si="160"/>
        <v>44.400000000000361</v>
      </c>
      <c r="AA447">
        <f t="shared" si="158"/>
        <v>5.422806843898683E-19</v>
      </c>
      <c r="AB447">
        <f t="shared" si="161"/>
        <v>6.5938436623849041E-19</v>
      </c>
    </row>
    <row r="448" spans="1:28">
      <c r="A448">
        <v>445</v>
      </c>
      <c r="B448" t="e">
        <f t="shared" si="144"/>
        <v>#NUM!</v>
      </c>
      <c r="D448" s="43">
        <f t="shared" si="145"/>
        <v>0</v>
      </c>
      <c r="E448" s="43">
        <f t="shared" si="153"/>
        <v>0</v>
      </c>
      <c r="F448" s="43">
        <f t="shared" si="146"/>
        <v>1</v>
      </c>
      <c r="G448" s="43">
        <f t="shared" si="154"/>
        <v>0</v>
      </c>
      <c r="H448" s="43">
        <f t="shared" si="155"/>
        <v>1</v>
      </c>
      <c r="I448" s="76">
        <f t="shared" si="159"/>
        <v>0</v>
      </c>
      <c r="J448" s="57">
        <f t="shared" si="156"/>
        <v>0</v>
      </c>
      <c r="K448" s="58">
        <f t="shared" si="157"/>
        <v>0</v>
      </c>
      <c r="L448" s="58"/>
      <c r="M448" s="40" t="e">
        <f t="shared" si="147"/>
        <v>#NUM!</v>
      </c>
      <c r="N448" s="40">
        <f t="shared" si="148"/>
        <v>1.8872672386973969E-41</v>
      </c>
      <c r="O448" s="50">
        <f t="shared" si="149"/>
        <v>445</v>
      </c>
      <c r="P448" s="40">
        <f t="shared" si="150"/>
        <v>1.9648151276272937E-42</v>
      </c>
      <c r="Q448" s="46">
        <f t="shared" si="151"/>
        <v>-541</v>
      </c>
      <c r="R448" s="40">
        <f t="shared" si="164"/>
        <v>9.6053171220055518</v>
      </c>
      <c r="S448" s="46">
        <f t="shared" si="165"/>
        <v>986</v>
      </c>
      <c r="T448" s="40"/>
      <c r="U448" s="35"/>
      <c r="V448" s="38" t="e">
        <f t="shared" si="152"/>
        <v>#NUM!</v>
      </c>
      <c r="W448" s="35">
        <f t="shared" si="166"/>
        <v>9.6053171220055506E+118</v>
      </c>
      <c r="Y448">
        <f t="shared" si="163"/>
        <v>868</v>
      </c>
      <c r="Z448">
        <f t="shared" si="160"/>
        <v>44.500000000000362</v>
      </c>
      <c r="AA448">
        <f t="shared" si="158"/>
        <v>4.5687645900844713E-19</v>
      </c>
      <c r="AB448">
        <f t="shared" si="161"/>
        <v>5.5527645232844058E-19</v>
      </c>
    </row>
    <row r="449" spans="1:28">
      <c r="A449">
        <v>446</v>
      </c>
      <c r="B449" t="e">
        <f t="shared" si="144"/>
        <v>#NUM!</v>
      </c>
      <c r="D449" s="43">
        <f t="shared" si="145"/>
        <v>0</v>
      </c>
      <c r="E449" s="43">
        <f t="shared" si="153"/>
        <v>0</v>
      </c>
      <c r="F449" s="43">
        <f t="shared" si="146"/>
        <v>1</v>
      </c>
      <c r="G449" s="43">
        <f t="shared" si="154"/>
        <v>0</v>
      </c>
      <c r="H449" s="43">
        <f t="shared" si="155"/>
        <v>1</v>
      </c>
      <c r="I449" s="76">
        <f t="shared" si="159"/>
        <v>0</v>
      </c>
      <c r="J449" s="57">
        <f t="shared" si="156"/>
        <v>0</v>
      </c>
      <c r="K449" s="58">
        <f t="shared" si="157"/>
        <v>0</v>
      </c>
      <c r="L449" s="58"/>
      <c r="M449" s="40" t="e">
        <f t="shared" si="147"/>
        <v>#NUM!</v>
      </c>
      <c r="N449" s="40">
        <f t="shared" si="148"/>
        <v>1.5286864633448914E-41</v>
      </c>
      <c r="O449" s="50">
        <f t="shared" si="149"/>
        <v>446</v>
      </c>
      <c r="P449" s="40">
        <f t="shared" si="150"/>
        <v>3.5683862183365658E-42</v>
      </c>
      <c r="Q449" s="46">
        <f t="shared" si="151"/>
        <v>-543</v>
      </c>
      <c r="R449" s="40">
        <f t="shared" si="164"/>
        <v>4.2839714364144754</v>
      </c>
      <c r="S449" s="46">
        <f t="shared" si="165"/>
        <v>989</v>
      </c>
      <c r="T449" s="40"/>
      <c r="U449" s="35"/>
      <c r="V449" s="38" t="e">
        <f t="shared" si="152"/>
        <v>#NUM!</v>
      </c>
      <c r="W449" s="35">
        <f t="shared" si="166"/>
        <v>4.2839714364144754E+121</v>
      </c>
      <c r="Y449">
        <f t="shared" si="163"/>
        <v>868</v>
      </c>
      <c r="Z449">
        <f t="shared" si="160"/>
        <v>44.600000000000364</v>
      </c>
      <c r="AA449">
        <f t="shared" si="158"/>
        <v>3.8483708903394608E-19</v>
      </c>
      <c r="AB449">
        <f t="shared" si="161"/>
        <v>4.6750293011067502E-19</v>
      </c>
    </row>
    <row r="450" spans="1:28">
      <c r="A450">
        <v>447</v>
      </c>
      <c r="B450" t="e">
        <f t="shared" si="144"/>
        <v>#NUM!</v>
      </c>
      <c r="D450" s="43">
        <f t="shared" si="145"/>
        <v>0</v>
      </c>
      <c r="E450" s="43">
        <f t="shared" si="153"/>
        <v>0</v>
      </c>
      <c r="F450" s="43">
        <f t="shared" si="146"/>
        <v>1</v>
      </c>
      <c r="G450" s="43">
        <f t="shared" si="154"/>
        <v>0</v>
      </c>
      <c r="H450" s="43">
        <f t="shared" si="155"/>
        <v>1</v>
      </c>
      <c r="I450" s="76">
        <f t="shared" si="159"/>
        <v>0</v>
      </c>
      <c r="J450" s="57">
        <f t="shared" si="156"/>
        <v>0</v>
      </c>
      <c r="K450" s="58">
        <f t="shared" si="157"/>
        <v>0</v>
      </c>
      <c r="L450" s="58"/>
      <c r="M450" s="40" t="e">
        <f t="shared" si="147"/>
        <v>#NUM!</v>
      </c>
      <c r="N450" s="40">
        <f t="shared" si="148"/>
        <v>1.2382360353093618E-41</v>
      </c>
      <c r="O450" s="50">
        <f t="shared" si="149"/>
        <v>447</v>
      </c>
      <c r="P450" s="40">
        <f t="shared" si="150"/>
        <v>6.4662032144353849E-42</v>
      </c>
      <c r="Q450" s="46">
        <f t="shared" si="151"/>
        <v>-545</v>
      </c>
      <c r="R450" s="40">
        <f t="shared" si="164"/>
        <v>1.9149352320772708</v>
      </c>
      <c r="S450" s="46">
        <f t="shared" si="165"/>
        <v>992</v>
      </c>
      <c r="T450" s="40"/>
      <c r="U450" s="35"/>
      <c r="V450" s="38" t="e">
        <f t="shared" si="152"/>
        <v>#NUM!</v>
      </c>
      <c r="W450" s="35">
        <f t="shared" si="166"/>
        <v>1.9149352320772706E+124</v>
      </c>
      <c r="Y450">
        <f t="shared" si="163"/>
        <v>868</v>
      </c>
      <c r="Z450">
        <f t="shared" si="160"/>
        <v>44.700000000000365</v>
      </c>
      <c r="AA450">
        <f t="shared" si="158"/>
        <v>3.2408487916022317E-19</v>
      </c>
      <c r="AB450">
        <f t="shared" si="161"/>
        <v>3.9351753984363093E-19</v>
      </c>
    </row>
    <row r="451" spans="1:28">
      <c r="A451">
        <v>448</v>
      </c>
      <c r="B451" t="e">
        <f t="shared" ref="B451:B503" si="167">($AH$1^A451*EXP(-$AH$1))/FACT(A451)</f>
        <v>#NUM!</v>
      </c>
      <c r="D451" s="43">
        <f t="shared" ref="D451:D503" si="168">P451*AH$7*10^(Q451+AH$8)</f>
        <v>0</v>
      </c>
      <c r="E451" s="43">
        <f t="shared" si="153"/>
        <v>0</v>
      </c>
      <c r="F451" s="43">
        <f t="shared" ref="F451:F503" si="169">_xlfn.POISSON.DIST($A451,$AH$1,TRUE)</f>
        <v>1</v>
      </c>
      <c r="G451" s="43">
        <f t="shared" si="154"/>
        <v>0</v>
      </c>
      <c r="H451" s="43">
        <f t="shared" si="155"/>
        <v>1</v>
      </c>
      <c r="I451" s="76">
        <f t="shared" si="159"/>
        <v>0</v>
      </c>
      <c r="J451" s="57">
        <f t="shared" si="156"/>
        <v>0</v>
      </c>
      <c r="K451" s="58">
        <f t="shared" si="157"/>
        <v>0</v>
      </c>
      <c r="L451" s="58"/>
      <c r="M451" s="40" t="e">
        <f t="shared" ref="M451:M503" si="170">AH$1^A451</f>
        <v>#NUM!</v>
      </c>
      <c r="N451" s="40">
        <f t="shared" ref="N451:N503" si="171">AH$12^A451</f>
        <v>1.002971188600583E-41</v>
      </c>
      <c r="O451" s="50">
        <f t="shared" ref="O451:O503" si="172">AH$10*A451</f>
        <v>448</v>
      </c>
      <c r="P451" s="40">
        <f t="shared" ref="P451:P503" si="173">N451/R451</f>
        <v>1.1691126347528264E-42</v>
      </c>
      <c r="Q451" s="46">
        <f t="shared" ref="Q451:Q503" si="174">O451-S451</f>
        <v>-546</v>
      </c>
      <c r="R451" s="40">
        <f t="shared" si="164"/>
        <v>8.5789098397061725</v>
      </c>
      <c r="S451" s="46">
        <f t="shared" si="165"/>
        <v>994</v>
      </c>
      <c r="T451" s="40"/>
      <c r="U451" s="35"/>
      <c r="V451" s="38" t="e">
        <f t="shared" ref="V451:V503" si="175">FACT(A451)</f>
        <v>#NUM!</v>
      </c>
      <c r="W451" s="35">
        <f t="shared" si="166"/>
        <v>8.5789098397061725E+126</v>
      </c>
      <c r="Y451">
        <f t="shared" si="163"/>
        <v>868</v>
      </c>
      <c r="Z451">
        <f t="shared" si="160"/>
        <v>44.800000000000367</v>
      </c>
      <c r="AA451">
        <f t="shared" si="158"/>
        <v>2.7286292938600418E-19</v>
      </c>
      <c r="AB451">
        <f t="shared" si="161"/>
        <v>3.3116828168461763E-19</v>
      </c>
    </row>
    <row r="452" spans="1:28">
      <c r="A452">
        <v>449</v>
      </c>
      <c r="B452" t="e">
        <f t="shared" si="167"/>
        <v>#NUM!</v>
      </c>
      <c r="D452" s="43">
        <f t="shared" si="168"/>
        <v>0</v>
      </c>
      <c r="E452" s="43">
        <f t="shared" ref="E452:E503" si="176">_xlfn.POISSON.DIST($A452,$AH$1,FALSE)</f>
        <v>0</v>
      </c>
      <c r="F452" s="43">
        <f t="shared" si="169"/>
        <v>1</v>
      </c>
      <c r="G452" s="43">
        <f t="shared" ref="G452:G503" si="177">_xlfn.GAMMA.DIST($AH$1,A452+1,1,FALSE)</f>
        <v>0</v>
      </c>
      <c r="H452" s="43">
        <f t="shared" ref="H452:H503" si="178">1-_xlfn.GAMMA.DIST($AH$1,$A452+1,1,TRUE)</f>
        <v>1</v>
      </c>
      <c r="I452" s="76">
        <f t="shared" si="159"/>
        <v>0</v>
      </c>
      <c r="J452" s="57">
        <f t="shared" ref="J452:J503" si="179">IF(A452&lt;AH$2,1,0)</f>
        <v>0</v>
      </c>
      <c r="K452" s="58">
        <f t="shared" ref="K452:K503" si="180">D452*J452</f>
        <v>0</v>
      </c>
      <c r="L452" s="58"/>
      <c r="M452" s="40" t="e">
        <f t="shared" si="170"/>
        <v>#NUM!</v>
      </c>
      <c r="N452" s="40">
        <f t="shared" si="171"/>
        <v>8.1240666276647224E-42</v>
      </c>
      <c r="O452" s="50">
        <f t="shared" si="172"/>
        <v>449</v>
      </c>
      <c r="P452" s="40">
        <f t="shared" si="173"/>
        <v>2.1090896083514239E-42</v>
      </c>
      <c r="Q452" s="46">
        <f t="shared" si="174"/>
        <v>-548</v>
      </c>
      <c r="R452" s="40">
        <f t="shared" si="164"/>
        <v>3.8519305180280714</v>
      </c>
      <c r="S452" s="46">
        <f t="shared" si="165"/>
        <v>997</v>
      </c>
      <c r="T452" s="40"/>
      <c r="U452" s="35"/>
      <c r="V452" s="38" t="e">
        <f t="shared" si="175"/>
        <v>#NUM!</v>
      </c>
      <c r="W452" s="35">
        <f t="shared" si="166"/>
        <v>3.8519305180280715E+129</v>
      </c>
      <c r="Y452">
        <f t="shared" si="163"/>
        <v>868</v>
      </c>
      <c r="Z452">
        <f t="shared" si="160"/>
        <v>44.900000000000368</v>
      </c>
      <c r="AA452">
        <f t="shared" ref="AA452:AA515" si="181">_xlfn.GAMMA.DIST($AH$1,$Z452+1,1,FALSE)</f>
        <v>2.2968595478095921E-19</v>
      </c>
      <c r="AB452">
        <f t="shared" si="161"/>
        <v>2.7863679305505626E-19</v>
      </c>
    </row>
    <row r="453" spans="1:28">
      <c r="A453">
        <v>450</v>
      </c>
      <c r="B453" t="e">
        <f t="shared" si="167"/>
        <v>#NUM!</v>
      </c>
      <c r="D453" s="43">
        <f t="shared" si="168"/>
        <v>0</v>
      </c>
      <c r="E453" s="43">
        <f t="shared" si="176"/>
        <v>0</v>
      </c>
      <c r="F453" s="43">
        <f t="shared" si="169"/>
        <v>1</v>
      </c>
      <c r="G453" s="43">
        <f t="shared" si="177"/>
        <v>0</v>
      </c>
      <c r="H453" s="43">
        <f t="shared" si="178"/>
        <v>1</v>
      </c>
      <c r="I453" s="76">
        <f t="shared" ref="I453:I503" si="182">1-F452</f>
        <v>0</v>
      </c>
      <c r="J453" s="57">
        <f t="shared" si="179"/>
        <v>0</v>
      </c>
      <c r="K453" s="58">
        <f t="shared" si="180"/>
        <v>0</v>
      </c>
      <c r="L453" s="58"/>
      <c r="M453" s="40" t="e">
        <f t="shared" si="170"/>
        <v>#NUM!</v>
      </c>
      <c r="N453" s="40">
        <f t="shared" si="171"/>
        <v>6.580493968408424E-42</v>
      </c>
      <c r="O453" s="50">
        <f t="shared" si="172"/>
        <v>450</v>
      </c>
      <c r="P453" s="40">
        <f t="shared" si="173"/>
        <v>3.7963612950325624E-42</v>
      </c>
      <c r="Q453" s="46">
        <f t="shared" si="174"/>
        <v>-550</v>
      </c>
      <c r="R453" s="40">
        <f t="shared" si="164"/>
        <v>1.7333687331126322</v>
      </c>
      <c r="S453" s="46">
        <f t="shared" si="165"/>
        <v>1000</v>
      </c>
      <c r="T453" s="40"/>
      <c r="U453" s="35"/>
      <c r="V453" s="38" t="e">
        <f t="shared" si="175"/>
        <v>#NUM!</v>
      </c>
      <c r="W453" s="35">
        <f t="shared" si="166"/>
        <v>1.7333687331126321E+132</v>
      </c>
      <c r="Y453">
        <f t="shared" si="163"/>
        <v>868</v>
      </c>
      <c r="Z453">
        <f t="shared" ref="Z453:Z516" si="183">Z452+0.1</f>
        <v>45.000000000000369</v>
      </c>
      <c r="AA453">
        <f t="shared" si="181"/>
        <v>1.9329858950674201E-19</v>
      </c>
      <c r="AB453">
        <f t="shared" ref="AB453:AB516" si="184">_xlfn.GAMMA.DIST($AH$1,$Z453,1,TRUE)</f>
        <v>2.3438698029425937E-19</v>
      </c>
    </row>
    <row r="454" spans="1:28">
      <c r="A454">
        <v>451</v>
      </c>
      <c r="B454" t="e">
        <f t="shared" si="167"/>
        <v>#NUM!</v>
      </c>
      <c r="D454" s="43">
        <f t="shared" si="168"/>
        <v>0</v>
      </c>
      <c r="E454" s="43">
        <f t="shared" si="176"/>
        <v>0</v>
      </c>
      <c r="F454" s="43">
        <f t="shared" si="169"/>
        <v>1</v>
      </c>
      <c r="G454" s="43">
        <f t="shared" si="177"/>
        <v>0</v>
      </c>
      <c r="H454" s="43">
        <f t="shared" si="178"/>
        <v>1</v>
      </c>
      <c r="I454" s="76">
        <f t="shared" si="182"/>
        <v>0</v>
      </c>
      <c r="J454" s="57">
        <f t="shared" si="179"/>
        <v>0</v>
      </c>
      <c r="K454" s="58">
        <f t="shared" si="180"/>
        <v>0</v>
      </c>
      <c r="L454" s="58"/>
      <c r="M454" s="40" t="e">
        <f t="shared" si="170"/>
        <v>#NUM!</v>
      </c>
      <c r="N454" s="40">
        <f t="shared" si="171"/>
        <v>5.3302001144108228E-42</v>
      </c>
      <c r="O454" s="50">
        <f t="shared" si="172"/>
        <v>451</v>
      </c>
      <c r="P454" s="40">
        <f t="shared" si="173"/>
        <v>6.8182985564886348E-43</v>
      </c>
      <c r="Q454" s="46">
        <f t="shared" si="174"/>
        <v>-551</v>
      </c>
      <c r="R454" s="40">
        <f t="shared" si="164"/>
        <v>7.8174929863379727</v>
      </c>
      <c r="S454" s="46">
        <f t="shared" si="165"/>
        <v>1002</v>
      </c>
      <c r="T454" s="40"/>
      <c r="U454" s="35"/>
      <c r="V454" s="38" t="e">
        <f t="shared" si="175"/>
        <v>#NUM!</v>
      </c>
      <c r="W454" s="35">
        <f t="shared" si="166"/>
        <v>7.8174929863379717E+134</v>
      </c>
      <c r="Y454">
        <f t="shared" si="163"/>
        <v>868</v>
      </c>
      <c r="Z454">
        <f t="shared" si="183"/>
        <v>45.100000000000371</v>
      </c>
      <c r="AA454">
        <f t="shared" si="181"/>
        <v>1.6264004485251315E-19</v>
      </c>
      <c r="AB454">
        <f t="shared" si="184"/>
        <v>1.9712150249345128E-19</v>
      </c>
    </row>
    <row r="455" spans="1:28">
      <c r="A455">
        <v>452</v>
      </c>
      <c r="B455" t="e">
        <f t="shared" si="167"/>
        <v>#NUM!</v>
      </c>
      <c r="D455" s="43">
        <f t="shared" si="168"/>
        <v>0</v>
      </c>
      <c r="E455" s="43">
        <f t="shared" si="176"/>
        <v>0</v>
      </c>
      <c r="F455" s="43">
        <f t="shared" si="169"/>
        <v>1</v>
      </c>
      <c r="G455" s="43">
        <f t="shared" si="177"/>
        <v>0</v>
      </c>
      <c r="H455" s="43">
        <f t="shared" si="178"/>
        <v>1</v>
      </c>
      <c r="I455" s="76">
        <f t="shared" si="182"/>
        <v>0</v>
      </c>
      <c r="J455" s="57">
        <f t="shared" si="179"/>
        <v>0</v>
      </c>
      <c r="K455" s="58">
        <f t="shared" si="180"/>
        <v>0</v>
      </c>
      <c r="L455" s="58"/>
      <c r="M455" s="40" t="e">
        <f t="shared" si="170"/>
        <v>#NUM!</v>
      </c>
      <c r="N455" s="40">
        <f t="shared" si="171"/>
        <v>4.317462092672767E-42</v>
      </c>
      <c r="O455" s="50">
        <f t="shared" si="172"/>
        <v>452</v>
      </c>
      <c r="P455" s="40">
        <f t="shared" si="173"/>
        <v>1.2218632368928752E-42</v>
      </c>
      <c r="Q455" s="46">
        <f t="shared" si="174"/>
        <v>-553</v>
      </c>
      <c r="R455" s="40">
        <f t="shared" si="164"/>
        <v>3.5335068298247632</v>
      </c>
      <c r="S455" s="46">
        <f t="shared" si="165"/>
        <v>1005</v>
      </c>
      <c r="T455" s="40"/>
      <c r="U455" s="35"/>
      <c r="V455" s="38" t="e">
        <f t="shared" si="175"/>
        <v>#NUM!</v>
      </c>
      <c r="W455" s="35">
        <f t="shared" si="166"/>
        <v>3.5335068298247632E+137</v>
      </c>
      <c r="Y455">
        <f t="shared" si="163"/>
        <v>868</v>
      </c>
      <c r="Z455">
        <f t="shared" si="183"/>
        <v>45.200000000000372</v>
      </c>
      <c r="AA455">
        <f t="shared" si="181"/>
        <v>1.3681416036709991E-19</v>
      </c>
      <c r="AB455">
        <f t="shared" si="184"/>
        <v>1.6574491617414078E-19</v>
      </c>
    </row>
    <row r="456" spans="1:28">
      <c r="A456">
        <v>453</v>
      </c>
      <c r="B456" t="e">
        <f t="shared" si="167"/>
        <v>#NUM!</v>
      </c>
      <c r="D456" s="43">
        <f t="shared" si="168"/>
        <v>0</v>
      </c>
      <c r="E456" s="43">
        <f t="shared" si="176"/>
        <v>0</v>
      </c>
      <c r="F456" s="43">
        <f t="shared" si="169"/>
        <v>1</v>
      </c>
      <c r="G456" s="43">
        <f t="shared" si="177"/>
        <v>0</v>
      </c>
      <c r="H456" s="43">
        <f t="shared" si="178"/>
        <v>1</v>
      </c>
      <c r="I456" s="76">
        <f t="shared" si="182"/>
        <v>0</v>
      </c>
      <c r="J456" s="57">
        <f t="shared" si="179"/>
        <v>0</v>
      </c>
      <c r="K456" s="58">
        <f t="shared" si="180"/>
        <v>0</v>
      </c>
      <c r="L456" s="58"/>
      <c r="M456" s="40" t="e">
        <f t="shared" si="170"/>
        <v>#NUM!</v>
      </c>
      <c r="N456" s="40">
        <f t="shared" si="171"/>
        <v>3.4971442950649411E-42</v>
      </c>
      <c r="O456" s="50">
        <f t="shared" si="172"/>
        <v>453</v>
      </c>
      <c r="P456" s="40">
        <f t="shared" si="173"/>
        <v>2.1847885692786511E-42</v>
      </c>
      <c r="Q456" s="46">
        <f t="shared" si="174"/>
        <v>-555</v>
      </c>
      <c r="R456" s="40">
        <f t="shared" si="164"/>
        <v>1.6006785939106176</v>
      </c>
      <c r="S456" s="46">
        <f t="shared" si="165"/>
        <v>1008</v>
      </c>
      <c r="T456" s="40"/>
      <c r="U456" s="35"/>
      <c r="V456" s="38" t="e">
        <f t="shared" si="175"/>
        <v>#NUM!</v>
      </c>
      <c r="W456" s="35">
        <f t="shared" si="166"/>
        <v>1.6006785939106177E+140</v>
      </c>
      <c r="Y456">
        <f t="shared" si="163"/>
        <v>868</v>
      </c>
      <c r="Z456">
        <f t="shared" si="183"/>
        <v>45.300000000000374</v>
      </c>
      <c r="AA456">
        <f t="shared" si="181"/>
        <v>1.1506403133753068E-19</v>
      </c>
      <c r="AB456">
        <f t="shared" si="184"/>
        <v>1.3933246882142919E-19</v>
      </c>
    </row>
    <row r="457" spans="1:28">
      <c r="A457">
        <v>454</v>
      </c>
      <c r="B457" t="e">
        <f t="shared" si="167"/>
        <v>#NUM!</v>
      </c>
      <c r="D457" s="43">
        <f t="shared" si="168"/>
        <v>0</v>
      </c>
      <c r="E457" s="43">
        <f t="shared" si="176"/>
        <v>0</v>
      </c>
      <c r="F457" s="43">
        <f t="shared" si="169"/>
        <v>1</v>
      </c>
      <c r="G457" s="43">
        <f t="shared" si="177"/>
        <v>0</v>
      </c>
      <c r="H457" s="43">
        <f t="shared" si="178"/>
        <v>1</v>
      </c>
      <c r="I457" s="76">
        <f t="shared" si="182"/>
        <v>0</v>
      </c>
      <c r="J457" s="57">
        <f t="shared" si="179"/>
        <v>0</v>
      </c>
      <c r="K457" s="58">
        <f t="shared" si="180"/>
        <v>0</v>
      </c>
      <c r="L457" s="58"/>
      <c r="M457" s="40" t="e">
        <f t="shared" si="170"/>
        <v>#NUM!</v>
      </c>
      <c r="N457" s="40">
        <f t="shared" si="171"/>
        <v>2.8326868790026021E-42</v>
      </c>
      <c r="O457" s="50">
        <f t="shared" si="172"/>
        <v>454</v>
      </c>
      <c r="P457" s="40">
        <f t="shared" si="173"/>
        <v>3.8979707954090471E-43</v>
      </c>
      <c r="Q457" s="46">
        <f t="shared" si="174"/>
        <v>-556</v>
      </c>
      <c r="R457" s="40">
        <f t="shared" si="164"/>
        <v>7.2670808163542038</v>
      </c>
      <c r="S457" s="46">
        <f t="shared" si="165"/>
        <v>1010</v>
      </c>
      <c r="T457" s="40"/>
      <c r="U457" s="35"/>
      <c r="V457" s="38" t="e">
        <f t="shared" si="175"/>
        <v>#NUM!</v>
      </c>
      <c r="W457" s="35">
        <f t="shared" si="166"/>
        <v>7.2670808163542046E+142</v>
      </c>
      <c r="Y457">
        <f t="shared" si="163"/>
        <v>868</v>
      </c>
      <c r="Z457">
        <f t="shared" si="183"/>
        <v>45.400000000000375</v>
      </c>
      <c r="AA457">
        <f t="shared" si="181"/>
        <v>9.6750518580567553E-20</v>
      </c>
      <c r="AB457">
        <f t="shared" si="184"/>
        <v>1.1710368184862587E-19</v>
      </c>
    </row>
    <row r="458" spans="1:28">
      <c r="A458">
        <v>455</v>
      </c>
      <c r="B458" t="e">
        <f t="shared" si="167"/>
        <v>#NUM!</v>
      </c>
      <c r="D458" s="43">
        <f t="shared" si="168"/>
        <v>0</v>
      </c>
      <c r="E458" s="43">
        <f t="shared" si="176"/>
        <v>0</v>
      </c>
      <c r="F458" s="43">
        <f t="shared" si="169"/>
        <v>1</v>
      </c>
      <c r="G458" s="43">
        <f t="shared" si="177"/>
        <v>0</v>
      </c>
      <c r="H458" s="43">
        <f t="shared" si="178"/>
        <v>1</v>
      </c>
      <c r="I458" s="76">
        <f t="shared" si="182"/>
        <v>0</v>
      </c>
      <c r="J458" s="57">
        <f t="shared" si="179"/>
        <v>0</v>
      </c>
      <c r="K458" s="58">
        <f t="shared" si="180"/>
        <v>0</v>
      </c>
      <c r="L458" s="58"/>
      <c r="M458" s="40" t="e">
        <f t="shared" si="170"/>
        <v>#NUM!</v>
      </c>
      <c r="N458" s="40">
        <f t="shared" si="171"/>
        <v>2.2944763719921073E-42</v>
      </c>
      <c r="O458" s="50">
        <f t="shared" si="172"/>
        <v>455</v>
      </c>
      <c r="P458" s="40">
        <f t="shared" si="173"/>
        <v>6.9392447127062132E-43</v>
      </c>
      <c r="Q458" s="46">
        <f t="shared" si="174"/>
        <v>-558</v>
      </c>
      <c r="R458" s="40">
        <f t="shared" si="164"/>
        <v>3.306521771441163</v>
      </c>
      <c r="S458" s="46">
        <f t="shared" si="165"/>
        <v>1013</v>
      </c>
      <c r="T458" s="40"/>
      <c r="U458" s="35"/>
      <c r="V458" s="38" t="e">
        <f t="shared" si="175"/>
        <v>#NUM!</v>
      </c>
      <c r="W458" s="35">
        <f t="shared" si="166"/>
        <v>3.3065217714411631E+145</v>
      </c>
      <c r="Y458">
        <f t="shared" si="163"/>
        <v>868</v>
      </c>
      <c r="Z458">
        <f t="shared" si="183"/>
        <v>45.500000000000377</v>
      </c>
      <c r="AA458">
        <f t="shared" si="181"/>
        <v>8.1334050944358713E-20</v>
      </c>
      <c r="AB458">
        <f t="shared" si="184"/>
        <v>9.8399993319986911E-20</v>
      </c>
    </row>
    <row r="459" spans="1:28">
      <c r="A459">
        <v>456</v>
      </c>
      <c r="B459" t="e">
        <f t="shared" si="167"/>
        <v>#NUM!</v>
      </c>
      <c r="D459" s="43">
        <f t="shared" si="168"/>
        <v>0</v>
      </c>
      <c r="E459" s="43">
        <f t="shared" si="176"/>
        <v>0</v>
      </c>
      <c r="F459" s="43">
        <f t="shared" si="169"/>
        <v>1</v>
      </c>
      <c r="G459" s="43">
        <f t="shared" si="177"/>
        <v>0</v>
      </c>
      <c r="H459" s="43">
        <f t="shared" si="178"/>
        <v>1</v>
      </c>
      <c r="I459" s="76">
        <f t="shared" si="182"/>
        <v>0</v>
      </c>
      <c r="J459" s="57">
        <f t="shared" si="179"/>
        <v>0</v>
      </c>
      <c r="K459" s="58">
        <f t="shared" si="180"/>
        <v>0</v>
      </c>
      <c r="L459" s="58"/>
      <c r="M459" s="40" t="e">
        <f t="shared" si="170"/>
        <v>#NUM!</v>
      </c>
      <c r="N459" s="40">
        <f t="shared" si="171"/>
        <v>1.8585258613136067E-42</v>
      </c>
      <c r="O459" s="50">
        <f t="shared" si="172"/>
        <v>456</v>
      </c>
      <c r="P459" s="40">
        <f t="shared" si="173"/>
        <v>1.2326289950201825E-42</v>
      </c>
      <c r="Q459" s="46">
        <f t="shared" si="174"/>
        <v>-560</v>
      </c>
      <c r="R459" s="40">
        <f t="shared" si="164"/>
        <v>1.5077739277771702</v>
      </c>
      <c r="S459" s="46">
        <f t="shared" si="165"/>
        <v>1016</v>
      </c>
      <c r="T459" s="40"/>
      <c r="U459" s="35"/>
      <c r="V459" s="38" t="e">
        <f t="shared" si="175"/>
        <v>#NUM!</v>
      </c>
      <c r="W459" s="35">
        <f t="shared" si="166"/>
        <v>1.5077739277771704E+148</v>
      </c>
      <c r="Y459">
        <f t="shared" si="163"/>
        <v>868</v>
      </c>
      <c r="Z459">
        <f t="shared" si="183"/>
        <v>45.600000000000378</v>
      </c>
      <c r="AA459">
        <f t="shared" si="181"/>
        <v>6.8359219762605764E-20</v>
      </c>
      <c r="AB459">
        <f t="shared" si="184"/>
        <v>8.2665841076732975E-20</v>
      </c>
    </row>
    <row r="460" spans="1:28">
      <c r="A460">
        <v>457</v>
      </c>
      <c r="B460" t="e">
        <f t="shared" si="167"/>
        <v>#NUM!</v>
      </c>
      <c r="D460" s="43">
        <f t="shared" si="168"/>
        <v>0</v>
      </c>
      <c r="E460" s="43">
        <f t="shared" si="176"/>
        <v>0</v>
      </c>
      <c r="F460" s="43">
        <f t="shared" si="169"/>
        <v>1</v>
      </c>
      <c r="G460" s="43">
        <f t="shared" si="177"/>
        <v>0</v>
      </c>
      <c r="H460" s="43">
        <f t="shared" si="178"/>
        <v>1</v>
      </c>
      <c r="I460" s="76">
        <f t="shared" si="182"/>
        <v>0</v>
      </c>
      <c r="J460" s="57">
        <f t="shared" si="179"/>
        <v>0</v>
      </c>
      <c r="K460" s="58">
        <f t="shared" si="180"/>
        <v>0</v>
      </c>
      <c r="L460" s="58"/>
      <c r="M460" s="40" t="e">
        <f t="shared" si="170"/>
        <v>#NUM!</v>
      </c>
      <c r="N460" s="40">
        <f t="shared" si="171"/>
        <v>1.5054059476640212E-42</v>
      </c>
      <c r="O460" s="50">
        <f t="shared" si="172"/>
        <v>457</v>
      </c>
      <c r="P460" s="40">
        <f t="shared" si="173"/>
        <v>2.1847472340620297E-43</v>
      </c>
      <c r="Q460" s="46">
        <f t="shared" si="174"/>
        <v>-561</v>
      </c>
      <c r="R460" s="40">
        <f t="shared" si="164"/>
        <v>6.8905268499416685</v>
      </c>
      <c r="S460" s="46">
        <f t="shared" si="165"/>
        <v>1018</v>
      </c>
      <c r="T460" s="40"/>
      <c r="U460" s="35"/>
      <c r="V460" s="38" t="e">
        <f t="shared" si="175"/>
        <v>#NUM!</v>
      </c>
      <c r="W460" s="35">
        <f t="shared" si="166"/>
        <v>6.8905268499416681E+150</v>
      </c>
      <c r="Y460">
        <f t="shared" si="163"/>
        <v>868</v>
      </c>
      <c r="Z460">
        <f t="shared" si="183"/>
        <v>45.700000000000379</v>
      </c>
      <c r="AA460">
        <f t="shared" si="181"/>
        <v>5.744174006997176E-20</v>
      </c>
      <c r="AB460">
        <f t="shared" si="184"/>
        <v>6.9432660683408073E-20</v>
      </c>
    </row>
    <row r="461" spans="1:28">
      <c r="A461">
        <v>458</v>
      </c>
      <c r="B461" t="e">
        <f t="shared" si="167"/>
        <v>#NUM!</v>
      </c>
      <c r="D461" s="43">
        <f t="shared" si="168"/>
        <v>0</v>
      </c>
      <c r="E461" s="43">
        <f t="shared" si="176"/>
        <v>0</v>
      </c>
      <c r="F461" s="43">
        <f t="shared" si="169"/>
        <v>1</v>
      </c>
      <c r="G461" s="43">
        <f t="shared" si="177"/>
        <v>0</v>
      </c>
      <c r="H461" s="43">
        <f t="shared" si="178"/>
        <v>1</v>
      </c>
      <c r="I461" s="76">
        <f t="shared" si="182"/>
        <v>0</v>
      </c>
      <c r="J461" s="57">
        <f t="shared" si="179"/>
        <v>0</v>
      </c>
      <c r="K461" s="58">
        <f t="shared" si="180"/>
        <v>0</v>
      </c>
      <c r="L461" s="58"/>
      <c r="M461" s="40" t="e">
        <f t="shared" si="170"/>
        <v>#NUM!</v>
      </c>
      <c r="N461" s="40">
        <f t="shared" si="171"/>
        <v>1.2193788176078573E-42</v>
      </c>
      <c r="O461" s="50">
        <f t="shared" si="172"/>
        <v>458</v>
      </c>
      <c r="P461" s="40">
        <f t="shared" si="173"/>
        <v>3.86385427858132E-43</v>
      </c>
      <c r="Q461" s="46">
        <f t="shared" si="174"/>
        <v>-563</v>
      </c>
      <c r="R461" s="40">
        <f t="shared" si="164"/>
        <v>3.155861297273284</v>
      </c>
      <c r="S461" s="46">
        <f t="shared" si="165"/>
        <v>1021</v>
      </c>
      <c r="T461" s="40"/>
      <c r="U461" s="35"/>
      <c r="V461" s="38" t="e">
        <f t="shared" si="175"/>
        <v>#NUM!</v>
      </c>
      <c r="W461" s="35">
        <f t="shared" si="166"/>
        <v>3.155861297273284E+153</v>
      </c>
      <c r="Y461">
        <f t="shared" si="163"/>
        <v>868</v>
      </c>
      <c r="Z461">
        <f t="shared" si="183"/>
        <v>45.800000000000381</v>
      </c>
      <c r="AA461">
        <f t="shared" si="181"/>
        <v>4.8257417642501316E-20</v>
      </c>
      <c r="AB461">
        <f t="shared" si="184"/>
        <v>5.8305352298615134E-20</v>
      </c>
    </row>
    <row r="462" spans="1:28">
      <c r="A462">
        <v>459</v>
      </c>
      <c r="B462" t="e">
        <f t="shared" si="167"/>
        <v>#NUM!</v>
      </c>
      <c r="D462" s="43">
        <f t="shared" si="168"/>
        <v>0</v>
      </c>
      <c r="E462" s="43">
        <f t="shared" si="176"/>
        <v>0</v>
      </c>
      <c r="F462" s="43">
        <f t="shared" si="169"/>
        <v>1</v>
      </c>
      <c r="G462" s="43">
        <f t="shared" si="177"/>
        <v>0</v>
      </c>
      <c r="H462" s="43">
        <f t="shared" si="178"/>
        <v>1</v>
      </c>
      <c r="I462" s="76">
        <f t="shared" si="182"/>
        <v>0</v>
      </c>
      <c r="J462" s="57">
        <f t="shared" si="179"/>
        <v>0</v>
      </c>
      <c r="K462" s="58">
        <f t="shared" si="180"/>
        <v>0</v>
      </c>
      <c r="L462" s="58"/>
      <c r="M462" s="40" t="e">
        <f t="shared" si="170"/>
        <v>#NUM!</v>
      </c>
      <c r="N462" s="40">
        <f t="shared" si="171"/>
        <v>9.8769684226236436E-43</v>
      </c>
      <c r="O462" s="50">
        <f t="shared" si="172"/>
        <v>459</v>
      </c>
      <c r="P462" s="40">
        <f t="shared" si="173"/>
        <v>6.8185663739670346E-43</v>
      </c>
      <c r="Q462" s="46">
        <f t="shared" si="174"/>
        <v>-565</v>
      </c>
      <c r="R462" s="40">
        <f t="shared" si="164"/>
        <v>1.4485403354484374</v>
      </c>
      <c r="S462" s="46">
        <f t="shared" si="165"/>
        <v>1024</v>
      </c>
      <c r="T462" s="40"/>
      <c r="U462" s="35"/>
      <c r="V462" s="38" t="e">
        <f t="shared" si="175"/>
        <v>#NUM!</v>
      </c>
      <c r="W462" s="35">
        <f t="shared" si="166"/>
        <v>1.4485403354484374E+156</v>
      </c>
      <c r="Y462">
        <f t="shared" si="163"/>
        <v>868</v>
      </c>
      <c r="Z462">
        <f t="shared" si="183"/>
        <v>45.900000000000382</v>
      </c>
      <c r="AA462">
        <f t="shared" si="181"/>
        <v>4.0532815549579662E-20</v>
      </c>
      <c r="AB462">
        <f t="shared" si="184"/>
        <v>4.8950838274099009E-20</v>
      </c>
    </row>
    <row r="463" spans="1:28">
      <c r="A463">
        <v>460</v>
      </c>
      <c r="B463" t="e">
        <f t="shared" si="167"/>
        <v>#NUM!</v>
      </c>
      <c r="D463" s="43">
        <f t="shared" si="168"/>
        <v>0</v>
      </c>
      <c r="E463" s="43">
        <f t="shared" si="176"/>
        <v>0</v>
      </c>
      <c r="F463" s="43">
        <f t="shared" si="169"/>
        <v>1</v>
      </c>
      <c r="G463" s="43">
        <f t="shared" si="177"/>
        <v>0</v>
      </c>
      <c r="H463" s="43">
        <f t="shared" si="178"/>
        <v>1</v>
      </c>
      <c r="I463" s="76">
        <f t="shared" si="182"/>
        <v>0</v>
      </c>
      <c r="J463" s="57">
        <f t="shared" si="179"/>
        <v>0</v>
      </c>
      <c r="K463" s="58">
        <f t="shared" si="180"/>
        <v>0</v>
      </c>
      <c r="L463" s="58"/>
      <c r="M463" s="40" t="e">
        <f t="shared" si="170"/>
        <v>#NUM!</v>
      </c>
      <c r="N463" s="40">
        <f t="shared" si="171"/>
        <v>8.0003444223251498E-43</v>
      </c>
      <c r="O463" s="50">
        <f t="shared" si="172"/>
        <v>460</v>
      </c>
      <c r="P463" s="40">
        <f t="shared" si="173"/>
        <v>1.2006606006333254E-43</v>
      </c>
      <c r="Q463" s="46">
        <f t="shared" si="174"/>
        <v>-566</v>
      </c>
      <c r="R463" s="40">
        <f t="shared" si="164"/>
        <v>6.6632855430628126</v>
      </c>
      <c r="S463" s="46">
        <f t="shared" si="165"/>
        <v>1026</v>
      </c>
      <c r="T463" s="40"/>
      <c r="U463" s="35"/>
      <c r="V463" s="38" t="e">
        <f t="shared" si="175"/>
        <v>#NUM!</v>
      </c>
      <c r="W463" s="35">
        <f t="shared" si="166"/>
        <v>6.6632855430628119E+158</v>
      </c>
      <c r="Y463">
        <f t="shared" si="163"/>
        <v>868</v>
      </c>
      <c r="Z463">
        <f t="shared" si="183"/>
        <v>46.000000000000384</v>
      </c>
      <c r="AA463">
        <f t="shared" si="181"/>
        <v>3.4037360326185998E-20</v>
      </c>
      <c r="AB463">
        <f t="shared" si="184"/>
        <v>4.1088390787519486E-20</v>
      </c>
    </row>
    <row r="464" spans="1:28">
      <c r="A464">
        <v>461</v>
      </c>
      <c r="B464" t="e">
        <f t="shared" si="167"/>
        <v>#NUM!</v>
      </c>
      <c r="D464" s="43">
        <f t="shared" si="168"/>
        <v>0</v>
      </c>
      <c r="E464" s="43">
        <f t="shared" si="176"/>
        <v>0</v>
      </c>
      <c r="F464" s="43">
        <f t="shared" si="169"/>
        <v>1</v>
      </c>
      <c r="G464" s="43">
        <f t="shared" si="177"/>
        <v>0</v>
      </c>
      <c r="H464" s="43">
        <f t="shared" si="178"/>
        <v>1</v>
      </c>
      <c r="I464" s="76">
        <f t="shared" si="182"/>
        <v>0</v>
      </c>
      <c r="J464" s="57">
        <f t="shared" si="179"/>
        <v>0</v>
      </c>
      <c r="K464" s="58">
        <f t="shared" si="180"/>
        <v>0</v>
      </c>
      <c r="L464" s="58"/>
      <c r="M464" s="40" t="e">
        <f t="shared" si="170"/>
        <v>#NUM!</v>
      </c>
      <c r="N464" s="40">
        <f t="shared" si="171"/>
        <v>6.4802789820833716E-43</v>
      </c>
      <c r="O464" s="50">
        <f t="shared" si="172"/>
        <v>461</v>
      </c>
      <c r="P464" s="40">
        <f t="shared" si="173"/>
        <v>2.1096205781192919E-43</v>
      </c>
      <c r="Q464" s="46">
        <f t="shared" si="174"/>
        <v>-568</v>
      </c>
      <c r="R464" s="40">
        <f t="shared" si="164"/>
        <v>3.0717746353519564</v>
      </c>
      <c r="S464" s="46">
        <f t="shared" si="165"/>
        <v>1029</v>
      </c>
      <c r="T464" s="40"/>
      <c r="U464" s="35"/>
      <c r="V464" s="38" t="e">
        <f t="shared" si="175"/>
        <v>#NUM!</v>
      </c>
      <c r="W464" s="35">
        <f t="shared" si="166"/>
        <v>3.0717746353519564E+161</v>
      </c>
      <c r="Y464">
        <f t="shared" si="163"/>
        <v>868</v>
      </c>
      <c r="Z464">
        <f t="shared" si="183"/>
        <v>46.100000000000385</v>
      </c>
      <c r="AA464">
        <f t="shared" si="181"/>
        <v>2.8576667316817967E-20</v>
      </c>
      <c r="AB464">
        <f t="shared" si="184"/>
        <v>3.448145764093955E-20</v>
      </c>
    </row>
    <row r="465" spans="1:28">
      <c r="A465">
        <v>462</v>
      </c>
      <c r="B465" t="e">
        <f t="shared" si="167"/>
        <v>#NUM!</v>
      </c>
      <c r="D465" s="43">
        <f t="shared" si="168"/>
        <v>0</v>
      </c>
      <c r="E465" s="43">
        <f t="shared" si="176"/>
        <v>0</v>
      </c>
      <c r="F465" s="43">
        <f t="shared" si="169"/>
        <v>1</v>
      </c>
      <c r="G465" s="43">
        <f t="shared" si="177"/>
        <v>0</v>
      </c>
      <c r="H465" s="43">
        <f t="shared" si="178"/>
        <v>1</v>
      </c>
      <c r="I465" s="76">
        <f t="shared" si="182"/>
        <v>0</v>
      </c>
      <c r="J465" s="57">
        <f t="shared" si="179"/>
        <v>0</v>
      </c>
      <c r="K465" s="58">
        <f t="shared" si="180"/>
        <v>0</v>
      </c>
      <c r="L465" s="58"/>
      <c r="M465" s="40" t="e">
        <f t="shared" si="170"/>
        <v>#NUM!</v>
      </c>
      <c r="N465" s="40">
        <f t="shared" si="171"/>
        <v>5.2490259754875301E-43</v>
      </c>
      <c r="O465" s="50">
        <f t="shared" si="172"/>
        <v>462</v>
      </c>
      <c r="P465" s="40">
        <f t="shared" si="173"/>
        <v>3.6986854291701869E-43</v>
      </c>
      <c r="Q465" s="46">
        <f t="shared" si="174"/>
        <v>-570</v>
      </c>
      <c r="R465" s="40">
        <f t="shared" si="164"/>
        <v>1.4191598815326036</v>
      </c>
      <c r="S465" s="46">
        <f t="shared" si="165"/>
        <v>1032</v>
      </c>
      <c r="T465" s="40"/>
      <c r="U465" s="35"/>
      <c r="V465" s="38" t="e">
        <f t="shared" si="175"/>
        <v>#NUM!</v>
      </c>
      <c r="W465" s="35">
        <f t="shared" si="166"/>
        <v>1.4191598815326037E+164</v>
      </c>
      <c r="Y465">
        <f t="shared" si="163"/>
        <v>868</v>
      </c>
      <c r="Z465">
        <f t="shared" si="183"/>
        <v>46.200000000000387</v>
      </c>
      <c r="AA465">
        <f t="shared" si="181"/>
        <v>2.3986898246179273E-20</v>
      </c>
      <c r="AB465">
        <f t="shared" si="184"/>
        <v>2.8930755807040509E-20</v>
      </c>
    </row>
    <row r="466" spans="1:28">
      <c r="A466">
        <v>463</v>
      </c>
      <c r="B466" t="e">
        <f t="shared" si="167"/>
        <v>#NUM!</v>
      </c>
      <c r="D466" s="43">
        <f t="shared" si="168"/>
        <v>0</v>
      </c>
      <c r="E466" s="43">
        <f t="shared" si="176"/>
        <v>0</v>
      </c>
      <c r="F466" s="43">
        <f t="shared" si="169"/>
        <v>1</v>
      </c>
      <c r="G466" s="43">
        <f t="shared" si="177"/>
        <v>0</v>
      </c>
      <c r="H466" s="43">
        <f t="shared" si="178"/>
        <v>1</v>
      </c>
      <c r="I466" s="76">
        <f t="shared" si="182"/>
        <v>0</v>
      </c>
      <c r="J466" s="57">
        <f t="shared" si="179"/>
        <v>0</v>
      </c>
      <c r="K466" s="58">
        <f t="shared" si="180"/>
        <v>0</v>
      </c>
      <c r="L466" s="58"/>
      <c r="M466" s="40" t="e">
        <f t="shared" si="170"/>
        <v>#NUM!</v>
      </c>
      <c r="N466" s="40">
        <f t="shared" si="171"/>
        <v>4.2517110401448982E-43</v>
      </c>
      <c r="O466" s="50">
        <f t="shared" si="172"/>
        <v>463</v>
      </c>
      <c r="P466" s="40">
        <f t="shared" si="173"/>
        <v>6.4707023706865008E-44</v>
      </c>
      <c r="Q466" s="46">
        <f t="shared" si="174"/>
        <v>-571</v>
      </c>
      <c r="R466" s="40">
        <f t="shared" si="164"/>
        <v>6.5707102514959566</v>
      </c>
      <c r="S466" s="46">
        <f t="shared" si="165"/>
        <v>1034</v>
      </c>
      <c r="T466" s="40"/>
      <c r="U466" s="35"/>
      <c r="V466" s="38" t="e">
        <f t="shared" si="175"/>
        <v>#NUM!</v>
      </c>
      <c r="W466" s="35">
        <f t="shared" si="166"/>
        <v>6.5707102514959558E+166</v>
      </c>
      <c r="Y466">
        <f t="shared" si="163"/>
        <v>868</v>
      </c>
      <c r="Z466">
        <f t="shared" si="183"/>
        <v>46.300000000000388</v>
      </c>
      <c r="AA466">
        <f t="shared" si="181"/>
        <v>2.0129992523411932E-20</v>
      </c>
      <c r="AB466">
        <f t="shared" si="184"/>
        <v>2.4268437483898475E-20</v>
      </c>
    </row>
    <row r="467" spans="1:28">
      <c r="A467">
        <v>464</v>
      </c>
      <c r="B467" t="e">
        <f t="shared" si="167"/>
        <v>#NUM!</v>
      </c>
      <c r="D467" s="43">
        <f t="shared" si="168"/>
        <v>0</v>
      </c>
      <c r="E467" s="43">
        <f t="shared" si="176"/>
        <v>0</v>
      </c>
      <c r="F467" s="43">
        <f t="shared" si="169"/>
        <v>1</v>
      </c>
      <c r="G467" s="43">
        <f t="shared" si="177"/>
        <v>0</v>
      </c>
      <c r="H467" s="43">
        <f t="shared" si="178"/>
        <v>1</v>
      </c>
      <c r="I467" s="76">
        <f t="shared" si="182"/>
        <v>0</v>
      </c>
      <c r="J467" s="57">
        <f t="shared" si="179"/>
        <v>0</v>
      </c>
      <c r="K467" s="58">
        <f t="shared" si="180"/>
        <v>0</v>
      </c>
      <c r="L467" s="58"/>
      <c r="M467" s="40" t="e">
        <f t="shared" si="170"/>
        <v>#NUM!</v>
      </c>
      <c r="N467" s="40">
        <f t="shared" si="171"/>
        <v>3.4438859425173683E-43</v>
      </c>
      <c r="O467" s="50">
        <f t="shared" si="172"/>
        <v>464</v>
      </c>
      <c r="P467" s="40">
        <f t="shared" si="173"/>
        <v>1.1295838190207041E-43</v>
      </c>
      <c r="Q467" s="46">
        <f t="shared" si="174"/>
        <v>-573</v>
      </c>
      <c r="R467" s="40">
        <f t="shared" si="164"/>
        <v>3.0488095566941236</v>
      </c>
      <c r="S467" s="46">
        <f t="shared" si="165"/>
        <v>1037</v>
      </c>
      <c r="T467" s="40"/>
      <c r="U467" s="35"/>
      <c r="V467" s="38" t="e">
        <f t="shared" si="175"/>
        <v>#NUM!</v>
      </c>
      <c r="W467" s="35">
        <f t="shared" si="166"/>
        <v>3.0488095566941232E+169</v>
      </c>
      <c r="Y467">
        <f t="shared" si="163"/>
        <v>868</v>
      </c>
      <c r="Z467">
        <f t="shared" si="183"/>
        <v>46.400000000000389</v>
      </c>
      <c r="AA467">
        <f t="shared" si="181"/>
        <v>1.6889637941865881E-20</v>
      </c>
      <c r="AB467">
        <f t="shared" si="184"/>
        <v>2.03531632680559E-20</v>
      </c>
    </row>
    <row r="468" spans="1:28">
      <c r="A468">
        <v>465</v>
      </c>
      <c r="B468" t="e">
        <f t="shared" si="167"/>
        <v>#NUM!</v>
      </c>
      <c r="D468" s="43">
        <f t="shared" si="168"/>
        <v>0</v>
      </c>
      <c r="E468" s="43">
        <f t="shared" si="176"/>
        <v>0</v>
      </c>
      <c r="F468" s="43">
        <f t="shared" si="169"/>
        <v>1</v>
      </c>
      <c r="G468" s="43">
        <f t="shared" si="177"/>
        <v>0</v>
      </c>
      <c r="H468" s="43">
        <f t="shared" si="178"/>
        <v>1</v>
      </c>
      <c r="I468" s="76">
        <f t="shared" si="182"/>
        <v>0</v>
      </c>
      <c r="J468" s="57">
        <f t="shared" si="179"/>
        <v>0</v>
      </c>
      <c r="K468" s="58">
        <f t="shared" si="180"/>
        <v>0</v>
      </c>
      <c r="L468" s="58"/>
      <c r="M468" s="40" t="e">
        <f t="shared" si="170"/>
        <v>#NUM!</v>
      </c>
      <c r="N468" s="40">
        <f t="shared" si="171"/>
        <v>2.789547613439068E-43</v>
      </c>
      <c r="O468" s="50">
        <f t="shared" si="172"/>
        <v>465</v>
      </c>
      <c r="P468" s="40">
        <f t="shared" si="173"/>
        <v>1.9676621363586459E-43</v>
      </c>
      <c r="Q468" s="46">
        <f t="shared" si="174"/>
        <v>-575</v>
      </c>
      <c r="R468" s="40">
        <f t="shared" si="164"/>
        <v>1.4176964438627673</v>
      </c>
      <c r="S468" s="46">
        <f t="shared" si="165"/>
        <v>1040</v>
      </c>
      <c r="T468" s="40"/>
      <c r="U468" s="35"/>
      <c r="V468" s="38" t="e">
        <f t="shared" si="175"/>
        <v>#NUM!</v>
      </c>
      <c r="W468" s="35">
        <f t="shared" ref="W468:W503" si="185">W467*A468</f>
        <v>1.4176964438627674E+172</v>
      </c>
      <c r="Y468">
        <f t="shared" ref="Y468:Y503" si="186">562+306</f>
        <v>868</v>
      </c>
      <c r="Z468">
        <f t="shared" si="183"/>
        <v>46.500000000000391</v>
      </c>
      <c r="AA468">
        <f t="shared" si="181"/>
        <v>1.4167866938694285E-20</v>
      </c>
      <c r="AB468">
        <f t="shared" si="184"/>
        <v>1.706594237562722E-20</v>
      </c>
    </row>
    <row r="469" spans="1:28">
      <c r="A469">
        <v>466</v>
      </c>
      <c r="B469" t="e">
        <f t="shared" si="167"/>
        <v>#NUM!</v>
      </c>
      <c r="D469" s="43">
        <f t="shared" si="168"/>
        <v>0</v>
      </c>
      <c r="E469" s="43">
        <f t="shared" si="176"/>
        <v>0</v>
      </c>
      <c r="F469" s="43">
        <f t="shared" si="169"/>
        <v>1</v>
      </c>
      <c r="G469" s="43">
        <f t="shared" si="177"/>
        <v>0</v>
      </c>
      <c r="H469" s="43">
        <f t="shared" si="178"/>
        <v>1</v>
      </c>
      <c r="I469" s="76">
        <f t="shared" si="182"/>
        <v>0</v>
      </c>
      <c r="J469" s="57">
        <f t="shared" si="179"/>
        <v>0</v>
      </c>
      <c r="K469" s="58">
        <f t="shared" si="180"/>
        <v>0</v>
      </c>
      <c r="L469" s="58"/>
      <c r="M469" s="40" t="e">
        <f t="shared" si="170"/>
        <v>#NUM!</v>
      </c>
      <c r="N469" s="40">
        <f t="shared" si="171"/>
        <v>2.2595335668856452E-43</v>
      </c>
      <c r="O469" s="50">
        <f t="shared" si="172"/>
        <v>466</v>
      </c>
      <c r="P469" s="40">
        <f t="shared" si="173"/>
        <v>3.4201852584774752E-44</v>
      </c>
      <c r="Q469" s="46">
        <f t="shared" si="174"/>
        <v>-576</v>
      </c>
      <c r="R469" s="40">
        <f t="shared" si="164"/>
        <v>6.6064654284004956</v>
      </c>
      <c r="S469" s="46">
        <f t="shared" si="165"/>
        <v>1042</v>
      </c>
      <c r="T469" s="40"/>
      <c r="U469" s="35"/>
      <c r="V469" s="38" t="e">
        <f t="shared" si="175"/>
        <v>#NUM!</v>
      </c>
      <c r="W469" s="35">
        <f t="shared" si="185"/>
        <v>6.6064654284004958E+174</v>
      </c>
      <c r="Y469">
        <f t="shared" si="186"/>
        <v>868</v>
      </c>
      <c r="Z469">
        <f t="shared" si="183"/>
        <v>46.600000000000392</v>
      </c>
      <c r="AA469">
        <f t="shared" si="181"/>
        <v>1.1882181975903191E-20</v>
      </c>
      <c r="AB469">
        <f t="shared" si="184"/>
        <v>1.4306621314127491E-20</v>
      </c>
    </row>
    <row r="470" spans="1:28">
      <c r="A470">
        <v>467</v>
      </c>
      <c r="B470" t="e">
        <f t="shared" si="167"/>
        <v>#NUM!</v>
      </c>
      <c r="D470" s="43">
        <f t="shared" si="168"/>
        <v>0</v>
      </c>
      <c r="E470" s="43">
        <f t="shared" si="176"/>
        <v>0</v>
      </c>
      <c r="F470" s="43">
        <f t="shared" si="169"/>
        <v>1</v>
      </c>
      <c r="G470" s="43">
        <f t="shared" si="177"/>
        <v>0</v>
      </c>
      <c r="H470" s="43">
        <f t="shared" si="178"/>
        <v>1</v>
      </c>
      <c r="I470" s="76">
        <f t="shared" si="182"/>
        <v>0</v>
      </c>
      <c r="J470" s="57">
        <f t="shared" si="179"/>
        <v>0</v>
      </c>
      <c r="K470" s="58">
        <f t="shared" si="180"/>
        <v>0</v>
      </c>
      <c r="L470" s="58"/>
      <c r="M470" s="40" t="e">
        <f t="shared" si="170"/>
        <v>#NUM!</v>
      </c>
      <c r="N470" s="40">
        <f t="shared" si="171"/>
        <v>1.8302221891773721E-43</v>
      </c>
      <c r="O470" s="50">
        <f t="shared" si="172"/>
        <v>467</v>
      </c>
      <c r="P470" s="40">
        <f t="shared" si="173"/>
        <v>5.9322271078517223E-44</v>
      </c>
      <c r="Q470" s="46">
        <f t="shared" si="174"/>
        <v>-578</v>
      </c>
      <c r="R470" s="40">
        <f t="shared" si="164"/>
        <v>3.0852193550630314</v>
      </c>
      <c r="S470" s="46">
        <f t="shared" si="165"/>
        <v>1045</v>
      </c>
      <c r="T470" s="40"/>
      <c r="U470" s="35"/>
      <c r="V470" s="38" t="e">
        <f t="shared" si="175"/>
        <v>#NUM!</v>
      </c>
      <c r="W470" s="35">
        <f t="shared" si="185"/>
        <v>3.0852193550630314E+177</v>
      </c>
      <c r="Y470">
        <f t="shared" si="186"/>
        <v>868</v>
      </c>
      <c r="Z470">
        <f t="shared" si="183"/>
        <v>46.700000000000394</v>
      </c>
      <c r="AA470">
        <f t="shared" si="181"/>
        <v>9.9631283633137688E-21</v>
      </c>
      <c r="AB470">
        <f t="shared" si="184"/>
        <v>1.1990920613436083E-20</v>
      </c>
    </row>
    <row r="471" spans="1:28">
      <c r="A471">
        <v>468</v>
      </c>
      <c r="B471" t="e">
        <f t="shared" si="167"/>
        <v>#NUM!</v>
      </c>
      <c r="D471" s="43">
        <f t="shared" si="168"/>
        <v>0</v>
      </c>
      <c r="E471" s="43">
        <f t="shared" si="176"/>
        <v>0</v>
      </c>
      <c r="F471" s="43">
        <f t="shared" si="169"/>
        <v>1</v>
      </c>
      <c r="G471" s="43">
        <f t="shared" si="177"/>
        <v>0</v>
      </c>
      <c r="H471" s="43">
        <f t="shared" si="178"/>
        <v>1</v>
      </c>
      <c r="I471" s="76">
        <f t="shared" si="182"/>
        <v>0</v>
      </c>
      <c r="J471" s="57">
        <f t="shared" si="179"/>
        <v>0</v>
      </c>
      <c r="K471" s="58">
        <f t="shared" si="180"/>
        <v>0</v>
      </c>
      <c r="L471" s="58"/>
      <c r="M471" s="40" t="e">
        <f t="shared" si="170"/>
        <v>#NUM!</v>
      </c>
      <c r="N471" s="40">
        <f t="shared" si="171"/>
        <v>1.4824799732336716E-43</v>
      </c>
      <c r="O471" s="50">
        <f t="shared" si="172"/>
        <v>468</v>
      </c>
      <c r="P471" s="40">
        <f t="shared" si="173"/>
        <v>1.0267316148204905E-43</v>
      </c>
      <c r="Q471" s="46">
        <f t="shared" si="174"/>
        <v>-580</v>
      </c>
      <c r="R471" s="40">
        <f t="shared" si="164"/>
        <v>1.4438826581694986</v>
      </c>
      <c r="S471" s="46">
        <f t="shared" si="165"/>
        <v>1048</v>
      </c>
      <c r="T471" s="40"/>
      <c r="U471" s="35"/>
      <c r="V471" s="38" t="e">
        <f t="shared" si="175"/>
        <v>#NUM!</v>
      </c>
      <c r="W471" s="35">
        <f t="shared" si="185"/>
        <v>1.4438826581694986E+180</v>
      </c>
      <c r="Y471">
        <f t="shared" si="186"/>
        <v>868</v>
      </c>
      <c r="Z471">
        <f t="shared" si="183"/>
        <v>46.800000000000395</v>
      </c>
      <c r="AA471">
        <f t="shared" si="181"/>
        <v>8.3522453612018411E-21</v>
      </c>
      <c r="AB471">
        <f t="shared" si="184"/>
        <v>1.0047934656113729E-20</v>
      </c>
    </row>
    <row r="472" spans="1:28">
      <c r="A472">
        <v>469</v>
      </c>
      <c r="B472" t="e">
        <f t="shared" si="167"/>
        <v>#NUM!</v>
      </c>
      <c r="D472" s="43">
        <f t="shared" si="168"/>
        <v>0</v>
      </c>
      <c r="E472" s="43">
        <f t="shared" si="176"/>
        <v>0</v>
      </c>
      <c r="F472" s="43">
        <f t="shared" si="169"/>
        <v>1</v>
      </c>
      <c r="G472" s="43">
        <f t="shared" si="177"/>
        <v>0</v>
      </c>
      <c r="H472" s="43">
        <f t="shared" si="178"/>
        <v>1</v>
      </c>
      <c r="I472" s="76">
        <f t="shared" si="182"/>
        <v>0</v>
      </c>
      <c r="J472" s="57">
        <f t="shared" si="179"/>
        <v>0</v>
      </c>
      <c r="K472" s="58">
        <f t="shared" si="180"/>
        <v>0</v>
      </c>
      <c r="L472" s="58"/>
      <c r="M472" s="40" t="e">
        <f t="shared" si="170"/>
        <v>#NUM!</v>
      </c>
      <c r="N472" s="40">
        <f t="shared" si="171"/>
        <v>1.2008087783192738E-43</v>
      </c>
      <c r="O472" s="50">
        <f t="shared" si="172"/>
        <v>469</v>
      </c>
      <c r="P472" s="40">
        <f t="shared" si="173"/>
        <v>1.7732464989437044E-44</v>
      </c>
      <c r="Q472" s="46">
        <f t="shared" si="174"/>
        <v>-581</v>
      </c>
      <c r="R472" s="40">
        <f t="shared" si="164"/>
        <v>6.7718096668149474</v>
      </c>
      <c r="S472" s="46">
        <f t="shared" si="165"/>
        <v>1050</v>
      </c>
      <c r="T472" s="40"/>
      <c r="U472" s="35"/>
      <c r="V472" s="38" t="e">
        <f t="shared" si="175"/>
        <v>#NUM!</v>
      </c>
      <c r="W472" s="35">
        <f t="shared" si="185"/>
        <v>6.7718096668149483E+182</v>
      </c>
      <c r="Y472">
        <f t="shared" si="186"/>
        <v>868</v>
      </c>
      <c r="Z472">
        <f t="shared" si="183"/>
        <v>46.900000000000396</v>
      </c>
      <c r="AA472">
        <f t="shared" si="181"/>
        <v>7.0003370138930232E-21</v>
      </c>
      <c r="AB472">
        <f t="shared" si="184"/>
        <v>8.4180227245192262E-21</v>
      </c>
    </row>
    <row r="473" spans="1:28">
      <c r="A473">
        <v>470</v>
      </c>
      <c r="B473" t="e">
        <f t="shared" si="167"/>
        <v>#NUM!</v>
      </c>
      <c r="D473" s="43">
        <f t="shared" si="168"/>
        <v>0</v>
      </c>
      <c r="E473" s="43">
        <f t="shared" si="176"/>
        <v>0</v>
      </c>
      <c r="F473" s="43">
        <f t="shared" si="169"/>
        <v>1</v>
      </c>
      <c r="G473" s="43">
        <f t="shared" si="177"/>
        <v>0</v>
      </c>
      <c r="H473" s="43">
        <f t="shared" si="178"/>
        <v>1</v>
      </c>
      <c r="I473" s="76">
        <f t="shared" si="182"/>
        <v>0</v>
      </c>
      <c r="J473" s="57">
        <f t="shared" si="179"/>
        <v>0</v>
      </c>
      <c r="K473" s="58">
        <f t="shared" si="180"/>
        <v>0</v>
      </c>
      <c r="L473" s="58"/>
      <c r="M473" s="40" t="e">
        <f t="shared" si="170"/>
        <v>#NUM!</v>
      </c>
      <c r="N473" s="40">
        <f t="shared" si="171"/>
        <v>9.726551104386118E-44</v>
      </c>
      <c r="O473" s="50">
        <f t="shared" si="172"/>
        <v>470</v>
      </c>
      <c r="P473" s="40">
        <f t="shared" si="173"/>
        <v>3.0560205620093622E-44</v>
      </c>
      <c r="Q473" s="46">
        <f t="shared" si="174"/>
        <v>-583</v>
      </c>
      <c r="R473" s="40">
        <f t="shared" si="164"/>
        <v>3.1827505434030257</v>
      </c>
      <c r="S473" s="46">
        <f t="shared" si="165"/>
        <v>1053</v>
      </c>
      <c r="T473" s="40"/>
      <c r="U473" s="35"/>
      <c r="V473" s="38" t="e">
        <f t="shared" si="175"/>
        <v>#NUM!</v>
      </c>
      <c r="W473" s="35">
        <f t="shared" si="185"/>
        <v>3.1827505434030255E+185</v>
      </c>
      <c r="Y473">
        <f t="shared" si="186"/>
        <v>868</v>
      </c>
      <c r="Z473">
        <f t="shared" si="183"/>
        <v>47.000000000000398</v>
      </c>
      <c r="AA473">
        <f t="shared" si="181"/>
        <v>5.8660131625978598E-21</v>
      </c>
      <c r="AB473">
        <f t="shared" si="184"/>
        <v>7.0510304613327936E-21</v>
      </c>
    </row>
    <row r="474" spans="1:28">
      <c r="A474">
        <v>471</v>
      </c>
      <c r="B474" t="e">
        <f t="shared" si="167"/>
        <v>#NUM!</v>
      </c>
      <c r="D474" s="43">
        <f t="shared" si="168"/>
        <v>0</v>
      </c>
      <c r="E474" s="43">
        <f t="shared" si="176"/>
        <v>0</v>
      </c>
      <c r="F474" s="43">
        <f t="shared" si="169"/>
        <v>1</v>
      </c>
      <c r="G474" s="43">
        <f t="shared" si="177"/>
        <v>0</v>
      </c>
      <c r="H474" s="43">
        <f t="shared" si="178"/>
        <v>1</v>
      </c>
      <c r="I474" s="76">
        <f t="shared" si="182"/>
        <v>0</v>
      </c>
      <c r="J474" s="57">
        <f t="shared" si="179"/>
        <v>0</v>
      </c>
      <c r="K474" s="58">
        <f t="shared" si="180"/>
        <v>0</v>
      </c>
      <c r="L474" s="58"/>
      <c r="M474" s="40" t="e">
        <f t="shared" si="170"/>
        <v>#NUM!</v>
      </c>
      <c r="N474" s="40">
        <f t="shared" si="171"/>
        <v>7.8785063945527544E-44</v>
      </c>
      <c r="O474" s="50">
        <f t="shared" si="172"/>
        <v>471</v>
      </c>
      <c r="P474" s="40">
        <f t="shared" si="173"/>
        <v>5.2555767626912605E-44</v>
      </c>
      <c r="Q474" s="46">
        <f t="shared" si="174"/>
        <v>-585</v>
      </c>
      <c r="R474" s="40">
        <f t="shared" si="164"/>
        <v>1.4990755059428249</v>
      </c>
      <c r="S474" s="46">
        <f t="shared" si="165"/>
        <v>1056</v>
      </c>
      <c r="T474" s="40"/>
      <c r="U474" s="35"/>
      <c r="V474" s="38" t="e">
        <f t="shared" si="175"/>
        <v>#NUM!</v>
      </c>
      <c r="W474" s="35">
        <f t="shared" si="185"/>
        <v>1.4990755059428249E+188</v>
      </c>
      <c r="Y474">
        <f t="shared" si="186"/>
        <v>868</v>
      </c>
      <c r="Z474">
        <f t="shared" si="183"/>
        <v>47.100000000000399</v>
      </c>
      <c r="AA474">
        <f t="shared" si="181"/>
        <v>4.9144587105354363E-21</v>
      </c>
      <c r="AB474">
        <f t="shared" si="184"/>
        <v>5.9047903241213892E-21</v>
      </c>
    </row>
    <row r="475" spans="1:28">
      <c r="A475">
        <v>472</v>
      </c>
      <c r="B475" t="e">
        <f t="shared" si="167"/>
        <v>#NUM!</v>
      </c>
      <c r="D475" s="43">
        <f t="shared" si="168"/>
        <v>0</v>
      </c>
      <c r="E475" s="43">
        <f t="shared" si="176"/>
        <v>0</v>
      </c>
      <c r="F475" s="43">
        <f t="shared" si="169"/>
        <v>1</v>
      </c>
      <c r="G475" s="43">
        <f t="shared" si="177"/>
        <v>0</v>
      </c>
      <c r="H475" s="43">
        <f t="shared" si="178"/>
        <v>1</v>
      </c>
      <c r="I475" s="76">
        <f t="shared" si="182"/>
        <v>0</v>
      </c>
      <c r="J475" s="57">
        <f t="shared" si="179"/>
        <v>0</v>
      </c>
      <c r="K475" s="58">
        <f t="shared" si="180"/>
        <v>0</v>
      </c>
      <c r="L475" s="58"/>
      <c r="M475" s="40" t="e">
        <f t="shared" si="170"/>
        <v>#NUM!</v>
      </c>
      <c r="N475" s="40">
        <f t="shared" si="171"/>
        <v>6.3815901795877296E-44</v>
      </c>
      <c r="O475" s="50">
        <f t="shared" si="172"/>
        <v>472</v>
      </c>
      <c r="P475" s="40">
        <f t="shared" si="173"/>
        <v>9.0191041902116954E-45</v>
      </c>
      <c r="Q475" s="46">
        <f t="shared" si="174"/>
        <v>-586</v>
      </c>
      <c r="R475" s="40">
        <f t="shared" si="164"/>
        <v>7.0756363880501327</v>
      </c>
      <c r="S475" s="46">
        <f t="shared" si="165"/>
        <v>1058</v>
      </c>
      <c r="T475" s="40"/>
      <c r="U475" s="35"/>
      <c r="V475" s="38" t="e">
        <f t="shared" si="175"/>
        <v>#NUM!</v>
      </c>
      <c r="W475" s="35">
        <f t="shared" si="185"/>
        <v>7.0756363880501332E+190</v>
      </c>
      <c r="Y475">
        <f t="shared" si="186"/>
        <v>868</v>
      </c>
      <c r="Z475">
        <f t="shared" si="183"/>
        <v>47.200000000000401</v>
      </c>
      <c r="AA475">
        <f t="shared" si="181"/>
        <v>4.1163956736026408E-21</v>
      </c>
      <c r="AB475">
        <f t="shared" si="184"/>
        <v>4.9438575608609678E-21</v>
      </c>
    </row>
    <row r="476" spans="1:28">
      <c r="A476">
        <v>473</v>
      </c>
      <c r="B476" t="e">
        <f t="shared" si="167"/>
        <v>#NUM!</v>
      </c>
      <c r="D476" s="43">
        <f t="shared" si="168"/>
        <v>0</v>
      </c>
      <c r="E476" s="43">
        <f t="shared" si="176"/>
        <v>0</v>
      </c>
      <c r="F476" s="43">
        <f t="shared" si="169"/>
        <v>1</v>
      </c>
      <c r="G476" s="43">
        <f t="shared" si="177"/>
        <v>0</v>
      </c>
      <c r="H476" s="43">
        <f t="shared" si="178"/>
        <v>1</v>
      </c>
      <c r="I476" s="76">
        <f t="shared" si="182"/>
        <v>0</v>
      </c>
      <c r="J476" s="57">
        <f t="shared" si="179"/>
        <v>0</v>
      </c>
      <c r="K476" s="58">
        <f t="shared" si="180"/>
        <v>0</v>
      </c>
      <c r="L476" s="58"/>
      <c r="M476" s="40" t="e">
        <f t="shared" si="170"/>
        <v>#NUM!</v>
      </c>
      <c r="N476" s="40">
        <f t="shared" si="171"/>
        <v>5.1690880454660608E-44</v>
      </c>
      <c r="O476" s="50">
        <f t="shared" si="172"/>
        <v>473</v>
      </c>
      <c r="P476" s="40">
        <f t="shared" si="173"/>
        <v>1.5444977577318124E-44</v>
      </c>
      <c r="Q476" s="46">
        <f t="shared" si="174"/>
        <v>-588</v>
      </c>
      <c r="R476" s="40">
        <f t="shared" si="164"/>
        <v>3.3467760115477128</v>
      </c>
      <c r="S476" s="46">
        <f t="shared" si="165"/>
        <v>1061</v>
      </c>
      <c r="T476" s="40"/>
      <c r="U476" s="35"/>
      <c r="V476" s="38" t="e">
        <f t="shared" si="175"/>
        <v>#NUM!</v>
      </c>
      <c r="W476" s="35">
        <f t="shared" si="185"/>
        <v>3.3467760115477129E+193</v>
      </c>
      <c r="Y476">
        <f t="shared" si="186"/>
        <v>868</v>
      </c>
      <c r="Z476">
        <f t="shared" si="183"/>
        <v>47.300000000000402</v>
      </c>
      <c r="AA476">
        <f t="shared" si="181"/>
        <v>3.4472080219795007E-21</v>
      </c>
      <c r="AB476">
        <f t="shared" si="184"/>
        <v>4.1384449604866348E-21</v>
      </c>
    </row>
    <row r="477" spans="1:28">
      <c r="A477">
        <v>474</v>
      </c>
      <c r="B477" t="e">
        <f t="shared" si="167"/>
        <v>#NUM!</v>
      </c>
      <c r="D477" s="43">
        <f t="shared" si="168"/>
        <v>0</v>
      </c>
      <c r="E477" s="43">
        <f t="shared" si="176"/>
        <v>0</v>
      </c>
      <c r="F477" s="43">
        <f t="shared" si="169"/>
        <v>1</v>
      </c>
      <c r="G477" s="43">
        <f t="shared" si="177"/>
        <v>0</v>
      </c>
      <c r="H477" s="43">
        <f t="shared" si="178"/>
        <v>1</v>
      </c>
      <c r="I477" s="76">
        <f t="shared" si="182"/>
        <v>0</v>
      </c>
      <c r="J477" s="57">
        <f t="shared" si="179"/>
        <v>0</v>
      </c>
      <c r="K477" s="58">
        <f t="shared" si="180"/>
        <v>0</v>
      </c>
      <c r="L477" s="58"/>
      <c r="M477" s="40" t="e">
        <f t="shared" si="170"/>
        <v>#NUM!</v>
      </c>
      <c r="N477" s="40">
        <f t="shared" si="171"/>
        <v>4.1869613168275096E-44</v>
      </c>
      <c r="O477" s="50">
        <f t="shared" si="172"/>
        <v>474</v>
      </c>
      <c r="P477" s="40">
        <f t="shared" si="173"/>
        <v>2.6393316113138567E-44</v>
      </c>
      <c r="Q477" s="46">
        <f t="shared" si="174"/>
        <v>-590</v>
      </c>
      <c r="R477" s="40">
        <f t="shared" ref="R477:R503" si="187">W477/10^(S477-Y477)</f>
        <v>1.586371829473616</v>
      </c>
      <c r="S477" s="46">
        <f t="shared" ref="S477:S503" si="188">ROUNDDOWN(LOG(W477),0)+Y477</f>
        <v>1064</v>
      </c>
      <c r="T477" s="40"/>
      <c r="U477" s="35"/>
      <c r="V477" s="38" t="e">
        <f t="shared" si="175"/>
        <v>#NUM!</v>
      </c>
      <c r="W477" s="35">
        <f t="shared" si="185"/>
        <v>1.5863718294736159E+196</v>
      </c>
      <c r="Y477">
        <f t="shared" si="186"/>
        <v>868</v>
      </c>
      <c r="Z477">
        <f t="shared" si="183"/>
        <v>47.400000000000404</v>
      </c>
      <c r="AA477">
        <f t="shared" si="181"/>
        <v>2.8862039520908899E-21</v>
      </c>
      <c r="AB477">
        <f t="shared" si="184"/>
        <v>3.4635253261901311E-21</v>
      </c>
    </row>
    <row r="478" spans="1:28">
      <c r="A478">
        <v>475</v>
      </c>
      <c r="B478" t="e">
        <f t="shared" si="167"/>
        <v>#NUM!</v>
      </c>
      <c r="D478" s="43">
        <f t="shared" si="168"/>
        <v>0</v>
      </c>
      <c r="E478" s="43">
        <f t="shared" si="176"/>
        <v>0</v>
      </c>
      <c r="F478" s="43">
        <f t="shared" si="169"/>
        <v>1</v>
      </c>
      <c r="G478" s="43">
        <f t="shared" si="177"/>
        <v>0</v>
      </c>
      <c r="H478" s="43">
        <f t="shared" si="178"/>
        <v>1</v>
      </c>
      <c r="I478" s="76">
        <f t="shared" si="182"/>
        <v>0</v>
      </c>
      <c r="J478" s="57">
        <f t="shared" si="179"/>
        <v>0</v>
      </c>
      <c r="K478" s="58">
        <f t="shared" si="180"/>
        <v>0</v>
      </c>
      <c r="L478" s="58"/>
      <c r="M478" s="40" t="e">
        <f t="shared" si="170"/>
        <v>#NUM!</v>
      </c>
      <c r="N478" s="40">
        <f t="shared" si="171"/>
        <v>3.3914386666302821E-44</v>
      </c>
      <c r="O478" s="50">
        <f t="shared" si="172"/>
        <v>475</v>
      </c>
      <c r="P478" s="40">
        <f t="shared" si="173"/>
        <v>4.5007549582404704E-45</v>
      </c>
      <c r="Q478" s="46">
        <f t="shared" si="174"/>
        <v>-591</v>
      </c>
      <c r="R478" s="40">
        <f t="shared" si="187"/>
        <v>7.5352661899996756</v>
      </c>
      <c r="S478" s="46">
        <f t="shared" si="188"/>
        <v>1066</v>
      </c>
      <c r="T478" s="40"/>
      <c r="U478" s="35"/>
      <c r="V478" s="38" t="e">
        <f t="shared" si="175"/>
        <v>#NUM!</v>
      </c>
      <c r="W478" s="35">
        <f t="shared" si="185"/>
        <v>7.5352661899996753E+198</v>
      </c>
      <c r="Y478">
        <f t="shared" si="186"/>
        <v>868</v>
      </c>
      <c r="Z478">
        <f t="shared" si="183"/>
        <v>47.500000000000405</v>
      </c>
      <c r="AA478">
        <f t="shared" si="181"/>
        <v>2.4159941516509565E-21</v>
      </c>
      <c r="AB478">
        <f t="shared" si="184"/>
        <v>2.8980754369329274E-21</v>
      </c>
    </row>
    <row r="479" spans="1:28">
      <c r="A479">
        <v>476</v>
      </c>
      <c r="B479" t="e">
        <f t="shared" si="167"/>
        <v>#NUM!</v>
      </c>
      <c r="D479" s="43">
        <f t="shared" si="168"/>
        <v>0</v>
      </c>
      <c r="E479" s="43">
        <f t="shared" si="176"/>
        <v>0</v>
      </c>
      <c r="F479" s="43">
        <f t="shared" si="169"/>
        <v>1</v>
      </c>
      <c r="G479" s="43">
        <f t="shared" si="177"/>
        <v>0</v>
      </c>
      <c r="H479" s="43">
        <f t="shared" si="178"/>
        <v>1</v>
      </c>
      <c r="I479" s="76">
        <f t="shared" si="182"/>
        <v>0</v>
      </c>
      <c r="J479" s="57">
        <f t="shared" si="179"/>
        <v>0</v>
      </c>
      <c r="K479" s="58">
        <f t="shared" si="180"/>
        <v>0</v>
      </c>
      <c r="L479" s="58"/>
      <c r="M479" s="40" t="e">
        <f t="shared" si="170"/>
        <v>#NUM!</v>
      </c>
      <c r="N479" s="40">
        <f t="shared" si="171"/>
        <v>2.7470653199705285E-44</v>
      </c>
      <c r="O479" s="50">
        <f t="shared" si="172"/>
        <v>476</v>
      </c>
      <c r="P479" s="40">
        <f t="shared" si="173"/>
        <v>7.6588477230562642E-45</v>
      </c>
      <c r="Q479" s="46">
        <f t="shared" si="174"/>
        <v>-593</v>
      </c>
      <c r="R479" s="40">
        <f t="shared" si="187"/>
        <v>3.5867867064398449</v>
      </c>
      <c r="S479" s="46">
        <f t="shared" si="188"/>
        <v>1069</v>
      </c>
      <c r="T479" s="40"/>
      <c r="U479" s="35"/>
      <c r="V479" s="38" t="e">
        <f t="shared" si="175"/>
        <v>#NUM!</v>
      </c>
      <c r="W479" s="35">
        <f t="shared" si="185"/>
        <v>3.5867867064398452E+201</v>
      </c>
      <c r="Y479">
        <f t="shared" si="186"/>
        <v>868</v>
      </c>
      <c r="Z479">
        <f t="shared" si="183"/>
        <v>47.600000000000406</v>
      </c>
      <c r="AA479">
        <f t="shared" si="181"/>
        <v>2.0219679412775904E-21</v>
      </c>
      <c r="AB479">
        <f t="shared" si="184"/>
        <v>2.4244393382241209E-21</v>
      </c>
    </row>
    <row r="480" spans="1:28">
      <c r="A480">
        <v>477</v>
      </c>
      <c r="B480" t="e">
        <f t="shared" si="167"/>
        <v>#NUM!</v>
      </c>
      <c r="D480" s="43">
        <f t="shared" si="168"/>
        <v>0</v>
      </c>
      <c r="E480" s="43">
        <f t="shared" si="176"/>
        <v>0</v>
      </c>
      <c r="F480" s="43">
        <f t="shared" si="169"/>
        <v>1</v>
      </c>
      <c r="G480" s="43">
        <f t="shared" si="177"/>
        <v>0</v>
      </c>
      <c r="H480" s="43">
        <f t="shared" si="178"/>
        <v>1</v>
      </c>
      <c r="I480" s="76">
        <f t="shared" si="182"/>
        <v>0</v>
      </c>
      <c r="J480" s="57">
        <f t="shared" si="179"/>
        <v>0</v>
      </c>
      <c r="K480" s="58">
        <f t="shared" si="180"/>
        <v>0</v>
      </c>
      <c r="L480" s="58"/>
      <c r="M480" s="40" t="e">
        <f t="shared" si="170"/>
        <v>#NUM!</v>
      </c>
      <c r="N480" s="40">
        <f t="shared" si="171"/>
        <v>2.2251229091761283E-44</v>
      </c>
      <c r="O480" s="50">
        <f t="shared" si="172"/>
        <v>477</v>
      </c>
      <c r="P480" s="40">
        <f t="shared" si="173"/>
        <v>1.3005590473114411E-44</v>
      </c>
      <c r="Q480" s="46">
        <f t="shared" si="174"/>
        <v>-595</v>
      </c>
      <c r="R480" s="40">
        <f t="shared" si="187"/>
        <v>1.7108972589718063</v>
      </c>
      <c r="S480" s="46">
        <f t="shared" si="188"/>
        <v>1072</v>
      </c>
      <c r="T480" s="40"/>
      <c r="U480" s="35"/>
      <c r="V480" s="38" t="e">
        <f t="shared" si="175"/>
        <v>#NUM!</v>
      </c>
      <c r="W480" s="35">
        <f t="shared" si="185"/>
        <v>1.7108972589718063E+204</v>
      </c>
      <c r="Y480">
        <f t="shared" si="186"/>
        <v>868</v>
      </c>
      <c r="Z480">
        <f t="shared" si="183"/>
        <v>47.700000000000408</v>
      </c>
      <c r="AA480">
        <f t="shared" si="181"/>
        <v>1.691851986223049E-21</v>
      </c>
      <c r="AB480">
        <f t="shared" si="184"/>
        <v>2.0277922501220866E-21</v>
      </c>
    </row>
    <row r="481" spans="1:28">
      <c r="A481">
        <v>478</v>
      </c>
      <c r="B481" t="e">
        <f t="shared" si="167"/>
        <v>#NUM!</v>
      </c>
      <c r="D481" s="43">
        <f t="shared" si="168"/>
        <v>0</v>
      </c>
      <c r="E481" s="43">
        <f t="shared" si="176"/>
        <v>0</v>
      </c>
      <c r="F481" s="43">
        <f t="shared" si="169"/>
        <v>1</v>
      </c>
      <c r="G481" s="43">
        <f t="shared" si="177"/>
        <v>0</v>
      </c>
      <c r="H481" s="43">
        <f t="shared" si="178"/>
        <v>1</v>
      </c>
      <c r="I481" s="76">
        <f t="shared" si="182"/>
        <v>0</v>
      </c>
      <c r="J481" s="57">
        <f t="shared" si="179"/>
        <v>0</v>
      </c>
      <c r="K481" s="58">
        <f t="shared" si="180"/>
        <v>0</v>
      </c>
      <c r="L481" s="58"/>
      <c r="M481" s="40" t="e">
        <f t="shared" si="170"/>
        <v>#NUM!</v>
      </c>
      <c r="N481" s="40">
        <f t="shared" si="171"/>
        <v>1.8023495564326634E-44</v>
      </c>
      <c r="O481" s="50">
        <f t="shared" si="172"/>
        <v>478</v>
      </c>
      <c r="P481" s="40">
        <f t="shared" si="173"/>
        <v>2.2038762098792198E-45</v>
      </c>
      <c r="Q481" s="46">
        <f t="shared" si="174"/>
        <v>-596</v>
      </c>
      <c r="R481" s="40">
        <f t="shared" si="187"/>
        <v>8.1780888978852335</v>
      </c>
      <c r="S481" s="46">
        <f t="shared" si="188"/>
        <v>1074</v>
      </c>
      <c r="T481" s="40"/>
      <c r="U481" s="35"/>
      <c r="V481" s="38" t="e">
        <f t="shared" si="175"/>
        <v>#NUM!</v>
      </c>
      <c r="W481" s="35">
        <f t="shared" si="185"/>
        <v>8.1780888978852346E+206</v>
      </c>
      <c r="Y481">
        <f t="shared" si="186"/>
        <v>868</v>
      </c>
      <c r="Z481">
        <f t="shared" si="183"/>
        <v>47.800000000000409</v>
      </c>
      <c r="AA481">
        <f t="shared" si="181"/>
        <v>1.4153386490739173E-21</v>
      </c>
      <c r="AB481">
        <f t="shared" si="184"/>
        <v>1.6956892949118349E-21</v>
      </c>
    </row>
    <row r="482" spans="1:28">
      <c r="A482">
        <v>479</v>
      </c>
      <c r="B482" t="e">
        <f t="shared" si="167"/>
        <v>#NUM!</v>
      </c>
      <c r="D482" s="43">
        <f t="shared" si="168"/>
        <v>0</v>
      </c>
      <c r="E482" s="43">
        <f t="shared" si="176"/>
        <v>0</v>
      </c>
      <c r="F482" s="43">
        <f t="shared" si="169"/>
        <v>1</v>
      </c>
      <c r="G482" s="43">
        <f t="shared" si="177"/>
        <v>0</v>
      </c>
      <c r="H482" s="43">
        <f t="shared" si="178"/>
        <v>1</v>
      </c>
      <c r="I482" s="76">
        <f t="shared" si="182"/>
        <v>0</v>
      </c>
      <c r="J482" s="57">
        <f t="shared" si="179"/>
        <v>0</v>
      </c>
      <c r="K482" s="58">
        <f t="shared" si="180"/>
        <v>0</v>
      </c>
      <c r="L482" s="58"/>
      <c r="M482" s="40" t="e">
        <f t="shared" si="170"/>
        <v>#NUM!</v>
      </c>
      <c r="N482" s="40">
        <f t="shared" si="171"/>
        <v>1.4599031407104572E-44</v>
      </c>
      <c r="O482" s="50">
        <f t="shared" si="172"/>
        <v>479</v>
      </c>
      <c r="P482" s="40">
        <f t="shared" si="173"/>
        <v>3.726805281841686E-45</v>
      </c>
      <c r="Q482" s="46">
        <f t="shared" si="174"/>
        <v>-598</v>
      </c>
      <c r="R482" s="40">
        <f t="shared" si="187"/>
        <v>3.9173045820870271</v>
      </c>
      <c r="S482" s="46">
        <f t="shared" si="188"/>
        <v>1077</v>
      </c>
      <c r="T482" s="40"/>
      <c r="U482" s="35"/>
      <c r="V482" s="38" t="e">
        <f t="shared" si="175"/>
        <v>#NUM!</v>
      </c>
      <c r="W482" s="35">
        <f t="shared" si="185"/>
        <v>3.9173045820870273E+209</v>
      </c>
      <c r="Y482">
        <f t="shared" si="186"/>
        <v>868</v>
      </c>
      <c r="Z482">
        <f t="shared" si="183"/>
        <v>47.900000000000411</v>
      </c>
      <c r="AA482">
        <f t="shared" si="181"/>
        <v>1.1837730649797827E-21</v>
      </c>
      <c r="AB482">
        <f t="shared" si="184"/>
        <v>1.4176857106261541E-21</v>
      </c>
    </row>
    <row r="483" spans="1:28">
      <c r="A483">
        <v>480</v>
      </c>
      <c r="B483" t="e">
        <f t="shared" si="167"/>
        <v>#NUM!</v>
      </c>
      <c r="D483" s="43">
        <f t="shared" si="168"/>
        <v>0</v>
      </c>
      <c r="E483" s="43">
        <f t="shared" si="176"/>
        <v>0</v>
      </c>
      <c r="F483" s="43">
        <f t="shared" si="169"/>
        <v>1</v>
      </c>
      <c r="G483" s="43">
        <f t="shared" si="177"/>
        <v>0</v>
      </c>
      <c r="H483" s="43">
        <f t="shared" si="178"/>
        <v>1</v>
      </c>
      <c r="I483" s="76">
        <f t="shared" si="182"/>
        <v>0</v>
      </c>
      <c r="J483" s="57">
        <f t="shared" si="179"/>
        <v>0</v>
      </c>
      <c r="K483" s="58">
        <f t="shared" si="180"/>
        <v>0</v>
      </c>
      <c r="L483" s="58"/>
      <c r="M483" s="40" t="e">
        <f t="shared" si="170"/>
        <v>#NUM!</v>
      </c>
      <c r="N483" s="40">
        <f t="shared" si="171"/>
        <v>1.1825215439754704E-44</v>
      </c>
      <c r="O483" s="50">
        <f t="shared" si="172"/>
        <v>480</v>
      </c>
      <c r="P483" s="40">
        <f t="shared" si="173"/>
        <v>6.2889839131078449E-45</v>
      </c>
      <c r="Q483" s="46">
        <f t="shared" si="174"/>
        <v>-600</v>
      </c>
      <c r="R483" s="40">
        <f t="shared" si="187"/>
        <v>1.8803061994017733</v>
      </c>
      <c r="S483" s="46">
        <f t="shared" si="188"/>
        <v>1080</v>
      </c>
      <c r="T483" s="40"/>
      <c r="U483" s="35"/>
      <c r="V483" s="38" t="e">
        <f t="shared" si="175"/>
        <v>#NUM!</v>
      </c>
      <c r="W483" s="35">
        <f t="shared" si="185"/>
        <v>1.8803061994017731E+212</v>
      </c>
      <c r="Y483">
        <f t="shared" si="186"/>
        <v>868</v>
      </c>
      <c r="Z483">
        <f t="shared" si="183"/>
        <v>48.000000000000412</v>
      </c>
      <c r="AA483">
        <f t="shared" si="181"/>
        <v>9.8988972118835648E-22</v>
      </c>
      <c r="AB483">
        <f t="shared" si="184"/>
        <v>1.1850172987349737E-21</v>
      </c>
    </row>
    <row r="484" spans="1:28">
      <c r="A484">
        <v>481</v>
      </c>
      <c r="B484" t="e">
        <f t="shared" si="167"/>
        <v>#NUM!</v>
      </c>
      <c r="D484" s="43">
        <f t="shared" si="168"/>
        <v>0</v>
      </c>
      <c r="E484" s="43">
        <f t="shared" si="176"/>
        <v>0</v>
      </c>
      <c r="F484" s="43">
        <f t="shared" si="169"/>
        <v>1</v>
      </c>
      <c r="G484" s="43">
        <f t="shared" si="177"/>
        <v>0</v>
      </c>
      <c r="H484" s="43">
        <f t="shared" si="178"/>
        <v>1</v>
      </c>
      <c r="I484" s="76">
        <f t="shared" si="182"/>
        <v>0</v>
      </c>
      <c r="J484" s="57">
        <f t="shared" si="179"/>
        <v>0</v>
      </c>
      <c r="K484" s="58">
        <f t="shared" si="180"/>
        <v>0</v>
      </c>
      <c r="L484" s="58"/>
      <c r="M484" s="40" t="e">
        <f t="shared" si="170"/>
        <v>#NUM!</v>
      </c>
      <c r="N484" s="40">
        <f t="shared" si="171"/>
        <v>9.5784245062013101E-45</v>
      </c>
      <c r="O484" s="50">
        <f t="shared" si="172"/>
        <v>481</v>
      </c>
      <c r="P484" s="40">
        <f t="shared" si="173"/>
        <v>1.059059661043109E-45</v>
      </c>
      <c r="Q484" s="46">
        <f t="shared" si="174"/>
        <v>-601</v>
      </c>
      <c r="R484" s="40">
        <f t="shared" si="187"/>
        <v>9.0442728191225292</v>
      </c>
      <c r="S484" s="46">
        <f t="shared" si="188"/>
        <v>1082</v>
      </c>
      <c r="T484" s="40"/>
      <c r="U484" s="35"/>
      <c r="V484" s="38" t="e">
        <f t="shared" si="175"/>
        <v>#NUM!</v>
      </c>
      <c r="W484" s="35">
        <f t="shared" si="185"/>
        <v>9.0442728191225292E+214</v>
      </c>
      <c r="Y484">
        <f t="shared" si="186"/>
        <v>868</v>
      </c>
      <c r="Z484">
        <f t="shared" si="183"/>
        <v>48.100000000000414</v>
      </c>
      <c r="AA484">
        <f t="shared" si="181"/>
        <v>8.2759075998618798E-22</v>
      </c>
      <c r="AB484">
        <f t="shared" si="184"/>
        <v>9.9033161358597777E-22</v>
      </c>
    </row>
    <row r="485" spans="1:28">
      <c r="A485">
        <v>482</v>
      </c>
      <c r="B485" t="e">
        <f t="shared" si="167"/>
        <v>#NUM!</v>
      </c>
      <c r="D485" s="43">
        <f t="shared" si="168"/>
        <v>0</v>
      </c>
      <c r="E485" s="43">
        <f t="shared" si="176"/>
        <v>0</v>
      </c>
      <c r="F485" s="43">
        <f t="shared" si="169"/>
        <v>1</v>
      </c>
      <c r="G485" s="43">
        <f t="shared" si="177"/>
        <v>0</v>
      </c>
      <c r="H485" s="43">
        <f t="shared" si="178"/>
        <v>1</v>
      </c>
      <c r="I485" s="76">
        <f t="shared" si="182"/>
        <v>0</v>
      </c>
      <c r="J485" s="57">
        <f t="shared" si="179"/>
        <v>0</v>
      </c>
      <c r="K485" s="58">
        <f t="shared" si="180"/>
        <v>0</v>
      </c>
      <c r="L485" s="58"/>
      <c r="M485" s="40" t="e">
        <f t="shared" si="170"/>
        <v>#NUM!</v>
      </c>
      <c r="N485" s="40">
        <f t="shared" si="171"/>
        <v>7.7585238500230602E-45</v>
      </c>
      <c r="O485" s="50">
        <f t="shared" si="172"/>
        <v>482</v>
      </c>
      <c r="P485" s="40">
        <f t="shared" si="173"/>
        <v>1.7797475631637309E-45</v>
      </c>
      <c r="Q485" s="46">
        <f t="shared" si="174"/>
        <v>-603</v>
      </c>
      <c r="R485" s="40">
        <f t="shared" si="187"/>
        <v>4.3593394988170591</v>
      </c>
      <c r="S485" s="46">
        <f t="shared" si="188"/>
        <v>1085</v>
      </c>
      <c r="T485" s="40"/>
      <c r="U485" s="35"/>
      <c r="V485" s="38" t="e">
        <f t="shared" si="175"/>
        <v>#NUM!</v>
      </c>
      <c r="W485" s="35">
        <f t="shared" si="185"/>
        <v>4.3593394988170589E+217</v>
      </c>
      <c r="Y485">
        <f t="shared" si="186"/>
        <v>868</v>
      </c>
      <c r="Z485">
        <f t="shared" si="183"/>
        <v>48.200000000000415</v>
      </c>
      <c r="AA485">
        <f t="shared" si="181"/>
        <v>6.9175943892489953E-22</v>
      </c>
      <c r="AB485">
        <f t="shared" si="184"/>
        <v>8.2746188725836413E-22</v>
      </c>
    </row>
    <row r="486" spans="1:28">
      <c r="A486">
        <v>483</v>
      </c>
      <c r="B486" t="e">
        <f t="shared" si="167"/>
        <v>#NUM!</v>
      </c>
      <c r="D486" s="43">
        <f t="shared" si="168"/>
        <v>0</v>
      </c>
      <c r="E486" s="43">
        <f t="shared" si="176"/>
        <v>0</v>
      </c>
      <c r="F486" s="43">
        <f t="shared" si="169"/>
        <v>1</v>
      </c>
      <c r="G486" s="43">
        <f t="shared" si="177"/>
        <v>0</v>
      </c>
      <c r="H486" s="43">
        <f t="shared" si="178"/>
        <v>1</v>
      </c>
      <c r="I486" s="76">
        <f t="shared" si="182"/>
        <v>0</v>
      </c>
      <c r="J486" s="57">
        <f t="shared" si="179"/>
        <v>0</v>
      </c>
      <c r="K486" s="58">
        <f t="shared" si="180"/>
        <v>0</v>
      </c>
      <c r="L486" s="58"/>
      <c r="M486" s="40" t="e">
        <f t="shared" si="170"/>
        <v>#NUM!</v>
      </c>
      <c r="N486" s="40">
        <f t="shared" si="171"/>
        <v>6.2844043185186774E-45</v>
      </c>
      <c r="O486" s="50">
        <f t="shared" si="172"/>
        <v>483</v>
      </c>
      <c r="P486" s="40">
        <f t="shared" si="173"/>
        <v>2.9846698264236474E-45</v>
      </c>
      <c r="Q486" s="46">
        <f t="shared" si="174"/>
        <v>-605</v>
      </c>
      <c r="R486" s="40">
        <f t="shared" si="187"/>
        <v>2.1055609779286395</v>
      </c>
      <c r="S486" s="46">
        <f t="shared" si="188"/>
        <v>1088</v>
      </c>
      <c r="T486" s="40"/>
      <c r="U486" s="35"/>
      <c r="V486" s="38" t="e">
        <f t="shared" si="175"/>
        <v>#NUM!</v>
      </c>
      <c r="W486" s="35">
        <f t="shared" si="185"/>
        <v>2.1055609779286395E+220</v>
      </c>
      <c r="Y486">
        <f t="shared" si="186"/>
        <v>868</v>
      </c>
      <c r="Z486">
        <f t="shared" si="183"/>
        <v>48.300000000000416</v>
      </c>
      <c r="AA486">
        <f t="shared" si="181"/>
        <v>5.7810320865492886E-22</v>
      </c>
      <c r="AB486">
        <f t="shared" si="184"/>
        <v>6.9123693850711821E-22</v>
      </c>
    </row>
    <row r="487" spans="1:28">
      <c r="A487">
        <v>484</v>
      </c>
      <c r="B487" t="e">
        <f t="shared" si="167"/>
        <v>#NUM!</v>
      </c>
      <c r="D487" s="43">
        <f t="shared" si="168"/>
        <v>0</v>
      </c>
      <c r="E487" s="43">
        <f t="shared" si="176"/>
        <v>0</v>
      </c>
      <c r="F487" s="43">
        <f t="shared" si="169"/>
        <v>1</v>
      </c>
      <c r="G487" s="43">
        <f t="shared" si="177"/>
        <v>0</v>
      </c>
      <c r="H487" s="43">
        <f t="shared" si="178"/>
        <v>1</v>
      </c>
      <c r="I487" s="76">
        <f t="shared" si="182"/>
        <v>0</v>
      </c>
      <c r="J487" s="57">
        <f t="shared" si="179"/>
        <v>0</v>
      </c>
      <c r="K487" s="58">
        <f t="shared" si="180"/>
        <v>0</v>
      </c>
      <c r="L487" s="58"/>
      <c r="M487" s="40" t="e">
        <f t="shared" si="170"/>
        <v>#NUM!</v>
      </c>
      <c r="N487" s="40">
        <f t="shared" si="171"/>
        <v>5.0903674980001291E-45</v>
      </c>
      <c r="O487" s="50">
        <f t="shared" si="172"/>
        <v>484</v>
      </c>
      <c r="P487" s="40">
        <f t="shared" si="173"/>
        <v>4.9950052880230473E-45</v>
      </c>
      <c r="Q487" s="46">
        <f t="shared" si="174"/>
        <v>-607</v>
      </c>
      <c r="R487" s="40">
        <f t="shared" si="187"/>
        <v>1.0190915133174614</v>
      </c>
      <c r="S487" s="46">
        <f t="shared" si="188"/>
        <v>1091</v>
      </c>
      <c r="T487" s="40"/>
      <c r="U487" s="35"/>
      <c r="V487" s="38" t="e">
        <f t="shared" si="175"/>
        <v>#NUM!</v>
      </c>
      <c r="W487" s="35">
        <f t="shared" si="185"/>
        <v>1.0190915133174615E+223</v>
      </c>
      <c r="Y487">
        <f t="shared" si="186"/>
        <v>868</v>
      </c>
      <c r="Z487">
        <f t="shared" si="183"/>
        <v>48.400000000000418</v>
      </c>
      <c r="AA487">
        <f t="shared" si="181"/>
        <v>4.8302173578379198E-22</v>
      </c>
      <c r="AB487">
        <f t="shared" si="184"/>
        <v>5.7732137409922539E-22</v>
      </c>
    </row>
    <row r="488" spans="1:28">
      <c r="A488">
        <v>485</v>
      </c>
      <c r="B488" t="e">
        <f t="shared" si="167"/>
        <v>#NUM!</v>
      </c>
      <c r="D488" s="43">
        <f t="shared" si="168"/>
        <v>0</v>
      </c>
      <c r="E488" s="43">
        <f t="shared" si="176"/>
        <v>0</v>
      </c>
      <c r="F488" s="43">
        <f t="shared" si="169"/>
        <v>1</v>
      </c>
      <c r="G488" s="43">
        <f t="shared" si="177"/>
        <v>0</v>
      </c>
      <c r="H488" s="43">
        <f t="shared" si="178"/>
        <v>1</v>
      </c>
      <c r="I488" s="76">
        <f t="shared" si="182"/>
        <v>0</v>
      </c>
      <c r="J488" s="57">
        <f t="shared" si="179"/>
        <v>0</v>
      </c>
      <c r="K488" s="58">
        <f t="shared" si="180"/>
        <v>0</v>
      </c>
      <c r="L488" s="58"/>
      <c r="M488" s="40" t="e">
        <f t="shared" si="170"/>
        <v>#NUM!</v>
      </c>
      <c r="N488" s="40">
        <f t="shared" si="171"/>
        <v>4.1231976733801038E-45</v>
      </c>
      <c r="O488" s="50">
        <f t="shared" si="172"/>
        <v>485</v>
      </c>
      <c r="P488" s="40">
        <f t="shared" si="173"/>
        <v>8.3421737799972505E-46</v>
      </c>
      <c r="Q488" s="46">
        <f t="shared" si="174"/>
        <v>-608</v>
      </c>
      <c r="R488" s="40">
        <f t="shared" si="187"/>
        <v>4.9425938395896889</v>
      </c>
      <c r="S488" s="46">
        <f t="shared" si="188"/>
        <v>1093</v>
      </c>
      <c r="T488" s="40"/>
      <c r="U488" s="35"/>
      <c r="V488" s="38" t="e">
        <f t="shared" si="175"/>
        <v>#NUM!</v>
      </c>
      <c r="W488" s="35">
        <f t="shared" si="185"/>
        <v>4.9425938395896885E+225</v>
      </c>
      <c r="Y488">
        <f t="shared" si="186"/>
        <v>868</v>
      </c>
      <c r="Z488">
        <f t="shared" si="183"/>
        <v>48.500000000000419</v>
      </c>
      <c r="AA488">
        <f t="shared" si="181"/>
        <v>4.0349593048189366E-22</v>
      </c>
      <c r="AB488">
        <f t="shared" si="184"/>
        <v>4.8208128528198279E-22</v>
      </c>
    </row>
    <row r="489" spans="1:28">
      <c r="A489">
        <v>486</v>
      </c>
      <c r="B489" t="e">
        <f t="shared" si="167"/>
        <v>#NUM!</v>
      </c>
      <c r="D489" s="43">
        <f t="shared" si="168"/>
        <v>0</v>
      </c>
      <c r="E489" s="43">
        <f t="shared" si="176"/>
        <v>0</v>
      </c>
      <c r="F489" s="43">
        <f t="shared" si="169"/>
        <v>1</v>
      </c>
      <c r="G489" s="43">
        <f t="shared" si="177"/>
        <v>0</v>
      </c>
      <c r="H489" s="43">
        <f t="shared" si="178"/>
        <v>1</v>
      </c>
      <c r="I489" s="76">
        <f t="shared" si="182"/>
        <v>0</v>
      </c>
      <c r="J489" s="57">
        <f t="shared" si="179"/>
        <v>0</v>
      </c>
      <c r="K489" s="58">
        <f t="shared" si="180"/>
        <v>0</v>
      </c>
      <c r="L489" s="58"/>
      <c r="M489" s="40" t="e">
        <f t="shared" si="170"/>
        <v>#NUM!</v>
      </c>
      <c r="N489" s="40">
        <f t="shared" si="171"/>
        <v>3.3397901154378842E-45</v>
      </c>
      <c r="O489" s="50">
        <f t="shared" si="172"/>
        <v>486</v>
      </c>
      <c r="P489" s="40">
        <f t="shared" si="173"/>
        <v>1.3903622966662084E-45</v>
      </c>
      <c r="Q489" s="46">
        <f t="shared" si="174"/>
        <v>-610</v>
      </c>
      <c r="R489" s="40">
        <f t="shared" si="187"/>
        <v>2.4021006060405887</v>
      </c>
      <c r="S489" s="46">
        <f t="shared" si="188"/>
        <v>1096</v>
      </c>
      <c r="T489" s="40"/>
      <c r="U489" s="35"/>
      <c r="V489" s="38" t="e">
        <f t="shared" si="175"/>
        <v>#NUM!</v>
      </c>
      <c r="W489" s="35">
        <f t="shared" si="185"/>
        <v>2.4021006060405887E+228</v>
      </c>
      <c r="Y489">
        <f t="shared" si="186"/>
        <v>868</v>
      </c>
      <c r="Z489">
        <f t="shared" si="183"/>
        <v>48.600000000000421</v>
      </c>
      <c r="AA489">
        <f t="shared" si="181"/>
        <v>3.3699465687958811E-22</v>
      </c>
      <c r="AB489">
        <f t="shared" si="184"/>
        <v>4.0247139694650427E-22</v>
      </c>
    </row>
    <row r="490" spans="1:28">
      <c r="A490">
        <v>487</v>
      </c>
      <c r="B490" t="e">
        <f t="shared" si="167"/>
        <v>#NUM!</v>
      </c>
      <c r="D490" s="43">
        <f t="shared" si="168"/>
        <v>0</v>
      </c>
      <c r="E490" s="43">
        <f t="shared" si="176"/>
        <v>0</v>
      </c>
      <c r="F490" s="43">
        <f t="shared" si="169"/>
        <v>1</v>
      </c>
      <c r="G490" s="43">
        <f t="shared" si="177"/>
        <v>0</v>
      </c>
      <c r="H490" s="43">
        <f t="shared" si="178"/>
        <v>1</v>
      </c>
      <c r="I490" s="76">
        <f t="shared" si="182"/>
        <v>0</v>
      </c>
      <c r="J490" s="57">
        <f t="shared" si="179"/>
        <v>0</v>
      </c>
      <c r="K490" s="58">
        <f t="shared" si="180"/>
        <v>0</v>
      </c>
      <c r="L490" s="58"/>
      <c r="M490" s="40" t="e">
        <f t="shared" si="170"/>
        <v>#NUM!</v>
      </c>
      <c r="N490" s="40">
        <f t="shared" si="171"/>
        <v>2.7052299935046856E-45</v>
      </c>
      <c r="O490" s="50">
        <f t="shared" si="172"/>
        <v>487</v>
      </c>
      <c r="P490" s="40">
        <f t="shared" si="173"/>
        <v>2.3125122388082725E-45</v>
      </c>
      <c r="Q490" s="46">
        <f t="shared" si="174"/>
        <v>-612</v>
      </c>
      <c r="R490" s="40">
        <f t="shared" si="187"/>
        <v>1.1698229951417667</v>
      </c>
      <c r="S490" s="46">
        <f t="shared" si="188"/>
        <v>1099</v>
      </c>
      <c r="T490" s="40"/>
      <c r="U490" s="35"/>
      <c r="V490" s="38" t="e">
        <f t="shared" si="175"/>
        <v>#NUM!</v>
      </c>
      <c r="W490" s="35">
        <f t="shared" si="185"/>
        <v>1.1698229951417668E+231</v>
      </c>
      <c r="Y490">
        <f t="shared" si="186"/>
        <v>868</v>
      </c>
      <c r="Z490">
        <f t="shared" si="183"/>
        <v>48.700000000000422</v>
      </c>
      <c r="AA490">
        <f t="shared" si="181"/>
        <v>2.8139632625064013E-22</v>
      </c>
      <c r="AB490">
        <f t="shared" si="184"/>
        <v>3.3594026389902093E-22</v>
      </c>
    </row>
    <row r="491" spans="1:28">
      <c r="A491">
        <v>488</v>
      </c>
      <c r="B491" t="e">
        <f t="shared" si="167"/>
        <v>#NUM!</v>
      </c>
      <c r="D491" s="43">
        <f t="shared" si="168"/>
        <v>0</v>
      </c>
      <c r="E491" s="43">
        <f t="shared" si="176"/>
        <v>0</v>
      </c>
      <c r="F491" s="43">
        <f t="shared" si="169"/>
        <v>1</v>
      </c>
      <c r="G491" s="43">
        <f t="shared" si="177"/>
        <v>0</v>
      </c>
      <c r="H491" s="43">
        <f t="shared" si="178"/>
        <v>1</v>
      </c>
      <c r="I491" s="76">
        <f t="shared" si="182"/>
        <v>0</v>
      </c>
      <c r="J491" s="57">
        <f t="shared" si="179"/>
        <v>0</v>
      </c>
      <c r="K491" s="58">
        <f t="shared" si="180"/>
        <v>0</v>
      </c>
      <c r="L491" s="58"/>
      <c r="M491" s="40" t="e">
        <f t="shared" si="170"/>
        <v>#NUM!</v>
      </c>
      <c r="N491" s="40">
        <f t="shared" si="171"/>
        <v>2.1912362947387952E-45</v>
      </c>
      <c r="O491" s="50">
        <f t="shared" si="172"/>
        <v>488</v>
      </c>
      <c r="P491" s="40">
        <f t="shared" si="173"/>
        <v>3.8383912160547143E-46</v>
      </c>
      <c r="Q491" s="46">
        <f t="shared" si="174"/>
        <v>-613</v>
      </c>
      <c r="R491" s="40">
        <f t="shared" si="187"/>
        <v>5.7087362162918218</v>
      </c>
      <c r="S491" s="46">
        <f t="shared" si="188"/>
        <v>1101</v>
      </c>
      <c r="T491" s="40"/>
      <c r="U491" s="35"/>
      <c r="V491" s="38" t="e">
        <f t="shared" si="175"/>
        <v>#NUM!</v>
      </c>
      <c r="W491" s="35">
        <f t="shared" si="185"/>
        <v>5.7087362162918217E+233</v>
      </c>
      <c r="Y491">
        <f t="shared" si="186"/>
        <v>868</v>
      </c>
      <c r="Z491">
        <f t="shared" si="183"/>
        <v>48.800000000000423</v>
      </c>
      <c r="AA491">
        <f t="shared" si="181"/>
        <v>2.3492301347332339E-22</v>
      </c>
      <c r="AB491">
        <f t="shared" si="184"/>
        <v>2.8035064583793125E-22</v>
      </c>
    </row>
    <row r="492" spans="1:28">
      <c r="A492">
        <v>489</v>
      </c>
      <c r="B492" t="e">
        <f t="shared" si="167"/>
        <v>#NUM!</v>
      </c>
      <c r="D492" s="43">
        <f t="shared" si="168"/>
        <v>0</v>
      </c>
      <c r="E492" s="43">
        <f t="shared" si="176"/>
        <v>0</v>
      </c>
      <c r="F492" s="43">
        <f t="shared" si="169"/>
        <v>1</v>
      </c>
      <c r="G492" s="43">
        <f t="shared" si="177"/>
        <v>0</v>
      </c>
      <c r="H492" s="43">
        <f t="shared" si="178"/>
        <v>1</v>
      </c>
      <c r="I492" s="76">
        <f t="shared" si="182"/>
        <v>0</v>
      </c>
      <c r="J492" s="57">
        <f t="shared" si="179"/>
        <v>0</v>
      </c>
      <c r="K492" s="58">
        <f t="shared" si="180"/>
        <v>0</v>
      </c>
      <c r="L492" s="58"/>
      <c r="M492" s="40" t="e">
        <f t="shared" si="170"/>
        <v>#NUM!</v>
      </c>
      <c r="N492" s="40">
        <f t="shared" si="171"/>
        <v>1.7749013987384244E-45</v>
      </c>
      <c r="O492" s="50">
        <f t="shared" si="172"/>
        <v>489</v>
      </c>
      <c r="P492" s="40">
        <f t="shared" si="173"/>
        <v>6.3580713394771352E-46</v>
      </c>
      <c r="Q492" s="46">
        <f t="shared" si="174"/>
        <v>-615</v>
      </c>
      <c r="R492" s="40">
        <f t="shared" si="187"/>
        <v>2.7915720097667007</v>
      </c>
      <c r="S492" s="46">
        <f t="shared" si="188"/>
        <v>1104</v>
      </c>
      <c r="T492" s="40"/>
      <c r="U492" s="35"/>
      <c r="V492" s="38" t="e">
        <f t="shared" si="175"/>
        <v>#NUM!</v>
      </c>
      <c r="W492" s="35">
        <f t="shared" si="185"/>
        <v>2.791572009766701E+236</v>
      </c>
      <c r="Y492">
        <f t="shared" si="186"/>
        <v>868</v>
      </c>
      <c r="Z492">
        <f t="shared" si="183"/>
        <v>48.900000000000425</v>
      </c>
      <c r="AA492">
        <f t="shared" si="181"/>
        <v>1.9608510892302325E-22</v>
      </c>
      <c r="AB492">
        <f t="shared" si="184"/>
        <v>2.3391264564637311E-22</v>
      </c>
    </row>
    <row r="493" spans="1:28">
      <c r="A493">
        <v>490</v>
      </c>
      <c r="B493" t="e">
        <f t="shared" si="167"/>
        <v>#NUM!</v>
      </c>
      <c r="D493" s="43">
        <f t="shared" si="168"/>
        <v>0</v>
      </c>
      <c r="E493" s="43">
        <f t="shared" si="176"/>
        <v>0</v>
      </c>
      <c r="F493" s="43">
        <f t="shared" si="169"/>
        <v>1</v>
      </c>
      <c r="G493" s="43">
        <f t="shared" si="177"/>
        <v>0</v>
      </c>
      <c r="H493" s="43">
        <f t="shared" si="178"/>
        <v>1</v>
      </c>
      <c r="I493" s="76">
        <f t="shared" si="182"/>
        <v>0</v>
      </c>
      <c r="J493" s="57">
        <f t="shared" si="179"/>
        <v>0</v>
      </c>
      <c r="K493" s="58">
        <f t="shared" si="180"/>
        <v>0</v>
      </c>
      <c r="L493" s="58"/>
      <c r="M493" s="40" t="e">
        <f t="shared" si="170"/>
        <v>#NUM!</v>
      </c>
      <c r="N493" s="40">
        <f t="shared" si="171"/>
        <v>1.4376701329781237E-45</v>
      </c>
      <c r="O493" s="50">
        <f t="shared" si="172"/>
        <v>490</v>
      </c>
      <c r="P493" s="40">
        <f t="shared" si="173"/>
        <v>1.0510281193829548E-45</v>
      </c>
      <c r="Q493" s="46">
        <f t="shared" si="174"/>
        <v>-617</v>
      </c>
      <c r="R493" s="40">
        <f t="shared" si="187"/>
        <v>1.3678702847856834</v>
      </c>
      <c r="S493" s="46">
        <f t="shared" si="188"/>
        <v>1107</v>
      </c>
      <c r="T493" s="40"/>
      <c r="U493" s="35"/>
      <c r="V493" s="38" t="e">
        <f t="shared" si="175"/>
        <v>#NUM!</v>
      </c>
      <c r="W493" s="35">
        <f t="shared" si="185"/>
        <v>1.3678702847856835E+239</v>
      </c>
      <c r="Y493">
        <f t="shared" si="186"/>
        <v>868</v>
      </c>
      <c r="Z493">
        <f t="shared" si="183"/>
        <v>49.000000000000426</v>
      </c>
      <c r="AA493">
        <f t="shared" si="181"/>
        <v>1.6363483146174205E-22</v>
      </c>
      <c r="AB493">
        <f t="shared" si="184"/>
        <v>1.9512757754661693E-22</v>
      </c>
    </row>
    <row r="494" spans="1:28">
      <c r="A494">
        <v>491</v>
      </c>
      <c r="B494" t="e">
        <f t="shared" si="167"/>
        <v>#NUM!</v>
      </c>
      <c r="D494" s="43">
        <f t="shared" si="168"/>
        <v>0</v>
      </c>
      <c r="E494" s="43">
        <f t="shared" si="176"/>
        <v>0</v>
      </c>
      <c r="F494" s="43">
        <f t="shared" si="169"/>
        <v>1</v>
      </c>
      <c r="G494" s="43">
        <f t="shared" si="177"/>
        <v>0</v>
      </c>
      <c r="H494" s="43">
        <f t="shared" si="178"/>
        <v>1</v>
      </c>
      <c r="I494" s="76">
        <f t="shared" si="182"/>
        <v>0</v>
      </c>
      <c r="J494" s="57">
        <f t="shared" si="179"/>
        <v>0</v>
      </c>
      <c r="K494" s="58">
        <f t="shared" si="180"/>
        <v>0</v>
      </c>
      <c r="L494" s="58"/>
      <c r="M494" s="40" t="e">
        <f t="shared" si="170"/>
        <v>#NUM!</v>
      </c>
      <c r="N494" s="40">
        <f t="shared" si="171"/>
        <v>1.1645128077122798E-45</v>
      </c>
      <c r="O494" s="50">
        <f t="shared" si="172"/>
        <v>491</v>
      </c>
      <c r="P494" s="40">
        <f t="shared" si="173"/>
        <v>1.7338753089616968E-46</v>
      </c>
      <c r="Q494" s="46">
        <f t="shared" si="174"/>
        <v>-618</v>
      </c>
      <c r="R494" s="40">
        <f t="shared" si="187"/>
        <v>6.7162430982977055</v>
      </c>
      <c r="S494" s="46">
        <f t="shared" si="188"/>
        <v>1109</v>
      </c>
      <c r="T494" s="40"/>
      <c r="U494" s="35"/>
      <c r="V494" s="38" t="e">
        <f t="shared" si="175"/>
        <v>#NUM!</v>
      </c>
      <c r="W494" s="35">
        <f t="shared" si="185"/>
        <v>6.7162430982977055E+241</v>
      </c>
      <c r="Y494">
        <f t="shared" si="186"/>
        <v>868</v>
      </c>
      <c r="Z494">
        <f t="shared" si="183"/>
        <v>49.100000000000428</v>
      </c>
      <c r="AA494">
        <f t="shared" si="181"/>
        <v>1.3652719258427439E-22</v>
      </c>
      <c r="AB494">
        <f t="shared" si="184"/>
        <v>1.62740853599787E-22</v>
      </c>
    </row>
    <row r="495" spans="1:28">
      <c r="A495">
        <v>492</v>
      </c>
      <c r="B495" t="e">
        <f t="shared" si="167"/>
        <v>#NUM!</v>
      </c>
      <c r="D495" s="43">
        <f t="shared" si="168"/>
        <v>0</v>
      </c>
      <c r="E495" s="43">
        <f t="shared" si="176"/>
        <v>0</v>
      </c>
      <c r="F495" s="43">
        <f t="shared" si="169"/>
        <v>1</v>
      </c>
      <c r="G495" s="43">
        <f t="shared" si="177"/>
        <v>0</v>
      </c>
      <c r="H495" s="43">
        <f t="shared" si="178"/>
        <v>1</v>
      </c>
      <c r="I495" s="76">
        <f t="shared" si="182"/>
        <v>0</v>
      </c>
      <c r="J495" s="57">
        <f t="shared" si="179"/>
        <v>0</v>
      </c>
      <c r="K495" s="58">
        <f t="shared" si="180"/>
        <v>0</v>
      </c>
      <c r="L495" s="58"/>
      <c r="M495" s="40" t="e">
        <f t="shared" si="170"/>
        <v>#NUM!</v>
      </c>
      <c r="N495" s="40">
        <f t="shared" si="171"/>
        <v>9.4325537424694672E-46</v>
      </c>
      <c r="O495" s="50">
        <f t="shared" si="172"/>
        <v>492</v>
      </c>
      <c r="P495" s="40">
        <f t="shared" si="173"/>
        <v>2.854550813534501E-46</v>
      </c>
      <c r="Q495" s="46">
        <f t="shared" si="174"/>
        <v>-620</v>
      </c>
      <c r="R495" s="40">
        <f t="shared" si="187"/>
        <v>3.304391604362471</v>
      </c>
      <c r="S495" s="46">
        <f t="shared" si="188"/>
        <v>1112</v>
      </c>
      <c r="T495" s="40"/>
      <c r="U495" s="35"/>
      <c r="V495" s="38" t="e">
        <f t="shared" si="175"/>
        <v>#NUM!</v>
      </c>
      <c r="W495" s="35">
        <f t="shared" si="185"/>
        <v>3.3043916043624714E+244</v>
      </c>
      <c r="Y495">
        <f t="shared" si="186"/>
        <v>868</v>
      </c>
      <c r="Z495">
        <f t="shared" si="183"/>
        <v>49.200000000000429</v>
      </c>
      <c r="AA495">
        <f t="shared" si="181"/>
        <v>1.138872247010457E-22</v>
      </c>
      <c r="AB495">
        <f t="shared" si="184"/>
        <v>1.357024483334607E-22</v>
      </c>
    </row>
    <row r="496" spans="1:28">
      <c r="A496">
        <v>493</v>
      </c>
      <c r="B496" t="e">
        <f t="shared" si="167"/>
        <v>#NUM!</v>
      </c>
      <c r="D496" s="43">
        <f t="shared" si="168"/>
        <v>0</v>
      </c>
      <c r="E496" s="43">
        <f t="shared" si="176"/>
        <v>0</v>
      </c>
      <c r="F496" s="43">
        <f t="shared" si="169"/>
        <v>1</v>
      </c>
      <c r="G496" s="43">
        <f t="shared" si="177"/>
        <v>0</v>
      </c>
      <c r="H496" s="43">
        <f t="shared" si="178"/>
        <v>1</v>
      </c>
      <c r="I496" s="76">
        <f t="shared" si="182"/>
        <v>0</v>
      </c>
      <c r="J496" s="57">
        <f t="shared" si="179"/>
        <v>0</v>
      </c>
      <c r="K496" s="58">
        <f t="shared" si="180"/>
        <v>0</v>
      </c>
      <c r="L496" s="58"/>
      <c r="M496" s="40" t="e">
        <f t="shared" si="170"/>
        <v>#NUM!</v>
      </c>
      <c r="N496" s="40">
        <f t="shared" si="171"/>
        <v>7.6403685314002693E-46</v>
      </c>
      <c r="O496" s="50">
        <f t="shared" si="172"/>
        <v>493</v>
      </c>
      <c r="P496" s="40">
        <f t="shared" si="173"/>
        <v>4.6900327768011071E-46</v>
      </c>
      <c r="Q496" s="46">
        <f t="shared" si="174"/>
        <v>-622</v>
      </c>
      <c r="R496" s="40">
        <f t="shared" si="187"/>
        <v>1.6290650609506985</v>
      </c>
      <c r="S496" s="46">
        <f t="shared" si="188"/>
        <v>1115</v>
      </c>
      <c r="T496" s="40"/>
      <c r="U496" s="35"/>
      <c r="V496" s="38" t="e">
        <f t="shared" si="175"/>
        <v>#NUM!</v>
      </c>
      <c r="W496" s="35">
        <f t="shared" si="185"/>
        <v>1.6290650609506984E+247</v>
      </c>
      <c r="Y496">
        <f t="shared" si="186"/>
        <v>868</v>
      </c>
      <c r="Z496">
        <f t="shared" si="183"/>
        <v>49.300000000000431</v>
      </c>
      <c r="AA496">
        <f t="shared" si="181"/>
        <v>9.498247444431583E-23</v>
      </c>
      <c r="AB496">
        <f t="shared" si="184"/>
        <v>1.1313372985217975E-22</v>
      </c>
    </row>
    <row r="497" spans="1:28">
      <c r="A497">
        <v>494</v>
      </c>
      <c r="B497" t="e">
        <f t="shared" si="167"/>
        <v>#NUM!</v>
      </c>
      <c r="D497" s="43">
        <f t="shared" si="168"/>
        <v>0</v>
      </c>
      <c r="E497" s="43">
        <f t="shared" si="176"/>
        <v>0</v>
      </c>
      <c r="F497" s="43">
        <f t="shared" si="169"/>
        <v>1</v>
      </c>
      <c r="G497" s="43">
        <f t="shared" si="177"/>
        <v>0</v>
      </c>
      <c r="H497" s="43">
        <f t="shared" si="178"/>
        <v>1</v>
      </c>
      <c r="I497" s="76">
        <f t="shared" si="182"/>
        <v>0</v>
      </c>
      <c r="J497" s="57">
        <f t="shared" si="179"/>
        <v>0</v>
      </c>
      <c r="K497" s="58">
        <f t="shared" si="180"/>
        <v>0</v>
      </c>
      <c r="L497" s="58"/>
      <c r="M497" s="40" t="e">
        <f t="shared" si="170"/>
        <v>#NUM!</v>
      </c>
      <c r="N497" s="40">
        <f t="shared" si="171"/>
        <v>6.1886985104342173E-46</v>
      </c>
      <c r="O497" s="50">
        <f t="shared" si="172"/>
        <v>494</v>
      </c>
      <c r="P497" s="40">
        <f t="shared" si="173"/>
        <v>7.6901347149977653E-47</v>
      </c>
      <c r="Q497" s="46">
        <f t="shared" si="174"/>
        <v>-623</v>
      </c>
      <c r="R497" s="40">
        <f t="shared" si="187"/>
        <v>8.0475814010964513</v>
      </c>
      <c r="S497" s="46">
        <f t="shared" si="188"/>
        <v>1117</v>
      </c>
      <c r="T497" s="40"/>
      <c r="U497" s="35"/>
      <c r="V497" s="38" t="e">
        <f t="shared" si="175"/>
        <v>#NUM!</v>
      </c>
      <c r="W497" s="35">
        <f t="shared" si="185"/>
        <v>8.0475814010964507E+249</v>
      </c>
      <c r="Y497">
        <f t="shared" si="186"/>
        <v>868</v>
      </c>
      <c r="Z497">
        <f t="shared" si="183"/>
        <v>49.400000000000432</v>
      </c>
      <c r="AA497">
        <f t="shared" si="181"/>
        <v>7.9199920239849017E-23</v>
      </c>
      <c r="AB497">
        <f t="shared" si="184"/>
        <v>9.4299638315427147E-23</v>
      </c>
    </row>
    <row r="498" spans="1:28">
      <c r="A498">
        <v>495</v>
      </c>
      <c r="B498" t="e">
        <f t="shared" si="167"/>
        <v>#NUM!</v>
      </c>
      <c r="D498" s="43">
        <f t="shared" si="168"/>
        <v>0</v>
      </c>
      <c r="E498" s="43">
        <f t="shared" si="176"/>
        <v>0</v>
      </c>
      <c r="F498" s="43">
        <f t="shared" si="169"/>
        <v>1</v>
      </c>
      <c r="G498" s="43">
        <f t="shared" si="177"/>
        <v>0</v>
      </c>
      <c r="H498" s="43">
        <f t="shared" si="178"/>
        <v>1</v>
      </c>
      <c r="I498" s="76">
        <f t="shared" si="182"/>
        <v>0</v>
      </c>
      <c r="J498" s="57">
        <f t="shared" si="179"/>
        <v>0</v>
      </c>
      <c r="K498" s="58">
        <f t="shared" si="180"/>
        <v>0</v>
      </c>
      <c r="L498" s="58"/>
      <c r="M498" s="40" t="e">
        <f t="shared" si="170"/>
        <v>#NUM!</v>
      </c>
      <c r="N498" s="40">
        <f t="shared" si="171"/>
        <v>5.0128457934517141E-46</v>
      </c>
      <c r="O498" s="50">
        <f t="shared" si="172"/>
        <v>495</v>
      </c>
      <c r="P498" s="40">
        <f t="shared" si="173"/>
        <v>1.2583856806359975E-46</v>
      </c>
      <c r="Q498" s="46">
        <f t="shared" si="174"/>
        <v>-625</v>
      </c>
      <c r="R498" s="40">
        <f t="shared" si="187"/>
        <v>3.9835527935427431</v>
      </c>
      <c r="S498" s="46">
        <f t="shared" si="188"/>
        <v>1120</v>
      </c>
      <c r="T498" s="40"/>
      <c r="U498" s="35"/>
      <c r="V498" s="38" t="e">
        <f t="shared" si="175"/>
        <v>#NUM!</v>
      </c>
      <c r="W498" s="35">
        <f t="shared" si="185"/>
        <v>3.9835527935427435E+252</v>
      </c>
      <c r="Y498">
        <f t="shared" si="186"/>
        <v>868</v>
      </c>
      <c r="Z498">
        <f t="shared" si="183"/>
        <v>49.500000000000433</v>
      </c>
      <c r="AA498">
        <f t="shared" si="181"/>
        <v>6.6026606806125728E-23</v>
      </c>
      <c r="AB498">
        <f t="shared" si="184"/>
        <v>7.8585354800083693E-23</v>
      </c>
    </row>
    <row r="499" spans="1:28">
      <c r="A499">
        <v>496</v>
      </c>
      <c r="B499" t="e">
        <f t="shared" si="167"/>
        <v>#NUM!</v>
      </c>
      <c r="D499" s="43">
        <f t="shared" si="168"/>
        <v>0</v>
      </c>
      <c r="E499" s="43">
        <f t="shared" si="176"/>
        <v>0</v>
      </c>
      <c r="F499" s="43">
        <f t="shared" si="169"/>
        <v>1</v>
      </c>
      <c r="G499" s="43">
        <f t="shared" si="177"/>
        <v>0</v>
      </c>
      <c r="H499" s="43">
        <f t="shared" si="178"/>
        <v>1</v>
      </c>
      <c r="I499" s="76">
        <f t="shared" si="182"/>
        <v>0</v>
      </c>
      <c r="J499" s="57">
        <f t="shared" si="179"/>
        <v>0</v>
      </c>
      <c r="K499" s="58">
        <f t="shared" si="180"/>
        <v>0</v>
      </c>
      <c r="L499" s="58"/>
      <c r="M499" s="40" t="e">
        <f t="shared" si="170"/>
        <v>#NUM!</v>
      </c>
      <c r="N499" s="40">
        <f t="shared" si="171"/>
        <v>4.0604050926958899E-46</v>
      </c>
      <c r="O499" s="50">
        <f t="shared" si="172"/>
        <v>496</v>
      </c>
      <c r="P499" s="40">
        <f t="shared" si="173"/>
        <v>2.0550250026515286E-46</v>
      </c>
      <c r="Q499" s="46">
        <f t="shared" si="174"/>
        <v>-627</v>
      </c>
      <c r="R499" s="40">
        <f t="shared" si="187"/>
        <v>1.9758421855972008</v>
      </c>
      <c r="S499" s="46">
        <f t="shared" si="188"/>
        <v>1123</v>
      </c>
      <c r="T499" s="40"/>
      <c r="U499" s="35"/>
      <c r="V499" s="38" t="e">
        <f t="shared" si="175"/>
        <v>#NUM!</v>
      </c>
      <c r="W499" s="35">
        <f t="shared" si="185"/>
        <v>1.9758421855972007E+255</v>
      </c>
      <c r="Y499">
        <f t="shared" si="186"/>
        <v>868</v>
      </c>
      <c r="Z499">
        <f t="shared" si="183"/>
        <v>49.600000000000435</v>
      </c>
      <c r="AA499">
        <f t="shared" si="181"/>
        <v>5.5033401627510912E-23</v>
      </c>
      <c r="AB499">
        <f t="shared" si="184"/>
        <v>6.5476740066921468E-23</v>
      </c>
    </row>
    <row r="500" spans="1:28">
      <c r="A500">
        <v>497</v>
      </c>
      <c r="B500" t="e">
        <f t="shared" si="167"/>
        <v>#NUM!</v>
      </c>
      <c r="D500" s="43">
        <f t="shared" si="168"/>
        <v>0</v>
      </c>
      <c r="E500" s="43">
        <f t="shared" si="176"/>
        <v>0</v>
      </c>
      <c r="F500" s="43">
        <f t="shared" si="169"/>
        <v>1</v>
      </c>
      <c r="G500" s="43">
        <f t="shared" si="177"/>
        <v>0</v>
      </c>
      <c r="H500" s="43">
        <f t="shared" si="178"/>
        <v>1</v>
      </c>
      <c r="I500" s="76">
        <f t="shared" si="182"/>
        <v>0</v>
      </c>
      <c r="J500" s="57">
        <f t="shared" si="179"/>
        <v>0</v>
      </c>
      <c r="K500" s="58">
        <f t="shared" si="180"/>
        <v>0</v>
      </c>
      <c r="L500" s="58"/>
      <c r="M500" s="40" t="e">
        <f t="shared" si="170"/>
        <v>#NUM!</v>
      </c>
      <c r="N500" s="40">
        <f t="shared" si="171"/>
        <v>3.2889281250836701E-46</v>
      </c>
      <c r="O500" s="50">
        <f t="shared" si="172"/>
        <v>497</v>
      </c>
      <c r="P500" s="40">
        <f t="shared" si="173"/>
        <v>3.3492359198143622E-47</v>
      </c>
      <c r="Q500" s="46">
        <f t="shared" si="174"/>
        <v>-628</v>
      </c>
      <c r="R500" s="40">
        <f t="shared" si="187"/>
        <v>9.8199356624180876</v>
      </c>
      <c r="S500" s="46">
        <f t="shared" si="188"/>
        <v>1125</v>
      </c>
      <c r="T500" s="40"/>
      <c r="U500" s="35"/>
      <c r="V500" s="38" t="e">
        <f t="shared" si="175"/>
        <v>#NUM!</v>
      </c>
      <c r="W500" s="35">
        <f t="shared" si="185"/>
        <v>9.8199356624180885E+257</v>
      </c>
      <c r="Y500">
        <f t="shared" si="186"/>
        <v>868</v>
      </c>
      <c r="Z500">
        <f t="shared" si="183"/>
        <v>49.700000000000436</v>
      </c>
      <c r="AA500">
        <f t="shared" si="181"/>
        <v>4.5861373091149241E-23</v>
      </c>
      <c r="AB500">
        <f t="shared" si="184"/>
        <v>5.4543937648379798E-23</v>
      </c>
    </row>
    <row r="501" spans="1:28">
      <c r="A501">
        <v>498</v>
      </c>
      <c r="B501" t="e">
        <f t="shared" si="167"/>
        <v>#NUM!</v>
      </c>
      <c r="D501" s="43">
        <f t="shared" si="168"/>
        <v>0</v>
      </c>
      <c r="E501" s="43">
        <f t="shared" si="176"/>
        <v>0</v>
      </c>
      <c r="F501" s="43">
        <f t="shared" si="169"/>
        <v>1</v>
      </c>
      <c r="G501" s="43">
        <f t="shared" si="177"/>
        <v>0</v>
      </c>
      <c r="H501" s="43">
        <f t="shared" si="178"/>
        <v>1</v>
      </c>
      <c r="I501" s="76">
        <f t="shared" si="182"/>
        <v>0</v>
      </c>
      <c r="J501" s="57">
        <f t="shared" si="179"/>
        <v>0</v>
      </c>
      <c r="K501" s="58">
        <f t="shared" si="180"/>
        <v>0</v>
      </c>
      <c r="L501" s="58"/>
      <c r="M501" s="40" t="e">
        <f t="shared" si="170"/>
        <v>#NUM!</v>
      </c>
      <c r="N501" s="40">
        <f t="shared" si="171"/>
        <v>2.6640317813177722E-46</v>
      </c>
      <c r="O501" s="50">
        <f t="shared" si="172"/>
        <v>498</v>
      </c>
      <c r="P501" s="40">
        <f t="shared" si="173"/>
        <v>5.4475523996980574E-47</v>
      </c>
      <c r="Q501" s="46">
        <f t="shared" si="174"/>
        <v>-630</v>
      </c>
      <c r="R501" s="40">
        <f t="shared" si="187"/>
        <v>4.8903279598842078</v>
      </c>
      <c r="S501" s="46">
        <f t="shared" si="188"/>
        <v>1128</v>
      </c>
      <c r="T501" s="40"/>
      <c r="U501" s="35"/>
      <c r="V501" s="38" t="e">
        <f t="shared" si="175"/>
        <v>#NUM!</v>
      </c>
      <c r="W501" s="35">
        <f t="shared" si="185"/>
        <v>4.8903279598842078E+260</v>
      </c>
      <c r="Y501">
        <f t="shared" si="186"/>
        <v>868</v>
      </c>
      <c r="Z501">
        <f t="shared" si="183"/>
        <v>49.800000000000438</v>
      </c>
      <c r="AA501">
        <f t="shared" si="181"/>
        <v>3.8210369661322506E-23</v>
      </c>
      <c r="AB501">
        <f t="shared" si="184"/>
        <v>4.5427632364604048E-23</v>
      </c>
    </row>
    <row r="502" spans="1:28">
      <c r="A502">
        <v>499</v>
      </c>
      <c r="B502" t="e">
        <f t="shared" si="167"/>
        <v>#NUM!</v>
      </c>
      <c r="D502" s="43">
        <f t="shared" si="168"/>
        <v>0</v>
      </c>
      <c r="E502" s="43">
        <f t="shared" si="176"/>
        <v>0</v>
      </c>
      <c r="F502" s="43">
        <f t="shared" si="169"/>
        <v>1</v>
      </c>
      <c r="G502" s="43">
        <f t="shared" si="177"/>
        <v>0</v>
      </c>
      <c r="H502" s="43">
        <f t="shared" si="178"/>
        <v>1</v>
      </c>
      <c r="I502" s="76">
        <f t="shared" si="182"/>
        <v>0</v>
      </c>
      <c r="J502" s="57">
        <f t="shared" si="179"/>
        <v>0</v>
      </c>
      <c r="K502" s="58">
        <f t="shared" si="180"/>
        <v>0</v>
      </c>
      <c r="L502" s="58"/>
      <c r="M502" s="40" t="e">
        <f t="shared" si="170"/>
        <v>#NUM!</v>
      </c>
      <c r="N502" s="40">
        <f t="shared" si="171"/>
        <v>2.1578657428673947E-46</v>
      </c>
      <c r="O502" s="50">
        <f t="shared" si="172"/>
        <v>499</v>
      </c>
      <c r="P502" s="40">
        <f t="shared" si="173"/>
        <v>8.8427203281671836E-47</v>
      </c>
      <c r="Q502" s="46">
        <f t="shared" si="174"/>
        <v>-632</v>
      </c>
      <c r="R502" s="40">
        <f t="shared" si="187"/>
        <v>2.4402736519822197</v>
      </c>
      <c r="S502" s="46">
        <f t="shared" si="188"/>
        <v>1131</v>
      </c>
      <c r="T502" s="40"/>
      <c r="U502" s="35"/>
      <c r="V502" s="38" t="e">
        <f t="shared" si="175"/>
        <v>#NUM!</v>
      </c>
      <c r="W502" s="35">
        <f t="shared" si="185"/>
        <v>2.4402736519822198E+263</v>
      </c>
      <c r="Y502">
        <f t="shared" si="186"/>
        <v>868</v>
      </c>
      <c r="Z502">
        <f t="shared" si="183"/>
        <v>49.900000000000439</v>
      </c>
      <c r="AA502">
        <f t="shared" si="181"/>
        <v>3.1829446538605936E-23</v>
      </c>
      <c r="AB502">
        <f t="shared" si="184"/>
        <v>3.7827536723344895E-23</v>
      </c>
    </row>
    <row r="503" spans="1:28">
      <c r="A503">
        <v>500</v>
      </c>
      <c r="B503" t="e">
        <f t="shared" si="167"/>
        <v>#NUM!</v>
      </c>
      <c r="D503" s="43">
        <f t="shared" si="168"/>
        <v>0</v>
      </c>
      <c r="E503" s="43">
        <f t="shared" si="176"/>
        <v>0</v>
      </c>
      <c r="F503" s="43">
        <f t="shared" si="169"/>
        <v>1</v>
      </c>
      <c r="G503" s="43">
        <f t="shared" si="177"/>
        <v>0</v>
      </c>
      <c r="H503" s="43">
        <f t="shared" si="178"/>
        <v>1</v>
      </c>
      <c r="I503" s="76">
        <f t="shared" si="182"/>
        <v>0</v>
      </c>
      <c r="J503" s="57">
        <f t="shared" si="179"/>
        <v>0</v>
      </c>
      <c r="K503" s="58">
        <f t="shared" si="180"/>
        <v>0</v>
      </c>
      <c r="L503" s="58"/>
      <c r="M503" s="40" t="e">
        <f t="shared" si="170"/>
        <v>#NUM!</v>
      </c>
      <c r="N503" s="40">
        <f t="shared" si="171"/>
        <v>1.7478712517225905E-46</v>
      </c>
      <c r="O503" s="50">
        <f t="shared" si="172"/>
        <v>500</v>
      </c>
      <c r="P503" s="40">
        <f t="shared" si="173"/>
        <v>1.4325206931630844E-46</v>
      </c>
      <c r="Q503" s="46">
        <f t="shared" si="174"/>
        <v>-634</v>
      </c>
      <c r="R503" s="40">
        <f t="shared" si="187"/>
        <v>1.2201368259911098</v>
      </c>
      <c r="S503" s="46">
        <f t="shared" si="188"/>
        <v>1134</v>
      </c>
      <c r="T503" s="40"/>
      <c r="U503" s="35"/>
      <c r="V503" s="38" t="e">
        <f t="shared" si="175"/>
        <v>#NUM!</v>
      </c>
      <c r="W503" s="35">
        <f t="shared" si="185"/>
        <v>1.2201368259911099E+266</v>
      </c>
      <c r="Y503">
        <f t="shared" si="186"/>
        <v>868</v>
      </c>
      <c r="Z503">
        <f t="shared" si="183"/>
        <v>50.000000000000441</v>
      </c>
      <c r="AA503">
        <f t="shared" si="181"/>
        <v>2.6508842696801353E-23</v>
      </c>
      <c r="AB503">
        <f t="shared" si="184"/>
        <v>3.1492746084873116E-23</v>
      </c>
    </row>
    <row r="504" spans="1:28">
      <c r="Z504">
        <f t="shared" si="183"/>
        <v>50.100000000000442</v>
      </c>
      <c r="AA504">
        <f t="shared" si="181"/>
        <v>2.2073258681289165E-23</v>
      </c>
      <c r="AB504">
        <f t="shared" si="184"/>
        <v>2.6213661015511736E-23</v>
      </c>
    </row>
    <row r="505" spans="1:28">
      <c r="Z505">
        <f t="shared" si="183"/>
        <v>50.200000000000443</v>
      </c>
      <c r="AA505">
        <f t="shared" si="181"/>
        <v>1.8376225499570534E-23</v>
      </c>
      <c r="AB505">
        <f t="shared" si="184"/>
        <v>2.1815223632413669E-23</v>
      </c>
    </row>
    <row r="506" spans="1:28">
      <c r="Z506">
        <f t="shared" si="183"/>
        <v>50.300000000000445</v>
      </c>
      <c r="AA506">
        <f t="shared" si="181"/>
        <v>1.5295388528805728E-23</v>
      </c>
      <c r="AB506">
        <f t="shared" si="184"/>
        <v>1.8151255407863876E-23</v>
      </c>
    </row>
    <row r="507" spans="1:28">
      <c r="Z507">
        <f t="shared" si="183"/>
        <v>50.400000000000446</v>
      </c>
      <c r="AA507">
        <f t="shared" si="181"/>
        <v>1.2728558609975457E-23</v>
      </c>
      <c r="AB507">
        <f t="shared" si="184"/>
        <v>1.5099718075577269E-23</v>
      </c>
    </row>
    <row r="508" spans="1:28">
      <c r="Z508">
        <f t="shared" si="183"/>
        <v>50.500000000000448</v>
      </c>
      <c r="AA508">
        <f t="shared" si="181"/>
        <v>1.0590406240190093E-23</v>
      </c>
      <c r="AB508">
        <f t="shared" si="184"/>
        <v>1.2558747993956827E-23</v>
      </c>
    </row>
    <row r="509" spans="1:28">
      <c r="Z509">
        <f t="shared" si="183"/>
        <v>50.600000000000449</v>
      </c>
      <c r="AA509">
        <f t="shared" si="181"/>
        <v>8.8096947269332428E-24</v>
      </c>
      <c r="AB509">
        <f t="shared" si="184"/>
        <v>1.0443338439410689E-23</v>
      </c>
    </row>
    <row r="510" spans="1:28">
      <c r="Z510">
        <f t="shared" si="183"/>
        <v>50.70000000000045</v>
      </c>
      <c r="AA510">
        <f t="shared" si="181"/>
        <v>7.3269649317218576E-24</v>
      </c>
      <c r="AB510">
        <f t="shared" si="184"/>
        <v>8.6825645572299443E-24</v>
      </c>
    </row>
    <row r="511" spans="1:28">
      <c r="Z511">
        <f t="shared" si="183"/>
        <v>50.800000000000452</v>
      </c>
      <c r="AA511">
        <f t="shared" si="181"/>
        <v>6.0925983121398197E-24</v>
      </c>
      <c r="AB511">
        <f t="shared" si="184"/>
        <v>7.2172627032809722E-24</v>
      </c>
    </row>
    <row r="512" spans="1:28">
      <c r="Z512">
        <f t="shared" si="183"/>
        <v>50.900000000000453</v>
      </c>
      <c r="AA512">
        <f t="shared" si="181"/>
        <v>5.0651967969096566E-24</v>
      </c>
      <c r="AB512">
        <f t="shared" si="184"/>
        <v>5.9980901847385005E-24</v>
      </c>
    </row>
    <row r="513" spans="22:28">
      <c r="Z513">
        <f t="shared" si="183"/>
        <v>51.000000000000455</v>
      </c>
      <c r="AA513">
        <f t="shared" si="181"/>
        <v>4.2102279577271332E-24</v>
      </c>
      <c r="AB513">
        <f t="shared" si="184"/>
        <v>4.9839033880717879E-24</v>
      </c>
    </row>
    <row r="514" spans="22:28">
      <c r="Z514">
        <f t="shared" si="183"/>
        <v>51.100000000000456</v>
      </c>
      <c r="AA514">
        <f t="shared" si="181"/>
        <v>3.498892276290306E-24</v>
      </c>
      <c r="AB514">
        <f t="shared" si="184"/>
        <v>4.1404023342225842E-24</v>
      </c>
    </row>
    <row r="515" spans="22:28">
      <c r="Z515">
        <f t="shared" si="183"/>
        <v>51.200000000000458</v>
      </c>
      <c r="AA515">
        <f t="shared" si="181"/>
        <v>2.9071762997366345E-24</v>
      </c>
      <c r="AB515">
        <f t="shared" si="184"/>
        <v>3.4389981328432057E-24</v>
      </c>
    </row>
    <row r="516" spans="22:28">
      <c r="V516" s="35">
        <v>1.2201368259911101</v>
      </c>
      <c r="W516">
        <f>868+266</f>
        <v>1134</v>
      </c>
      <c r="Z516">
        <f t="shared" si="183"/>
        <v>51.300000000000459</v>
      </c>
      <c r="AA516">
        <f t="shared" ref="AA516:AA579" si="189">_xlfn.GAMMA.DIST($AH$1,$Z516+1,1,FALSE)</f>
        <v>2.4150613466534437E-24</v>
      </c>
      <c r="AB516">
        <f t="shared" si="184"/>
        <v>2.8558668790580334E-24</v>
      </c>
    </row>
    <row r="517" spans="22:28">
      <c r="Z517">
        <f t="shared" ref="Z517:Z580" si="190">Z516+0.1</f>
        <v>51.40000000000046</v>
      </c>
      <c r="AA517">
        <f t="shared" si="189"/>
        <v>2.0058623490427604E-24</v>
      </c>
      <c r="AB517">
        <f t="shared" ref="AB517:AB580" si="191">_xlfn.GAMMA.DIST($AH$1,$Z517,1,TRUE)</f>
        <v>2.3711594656017278E-24</v>
      </c>
    </row>
    <row r="518" spans="22:28">
      <c r="Z518">
        <f t="shared" si="190"/>
        <v>51.500000000000462</v>
      </c>
      <c r="AA518">
        <f t="shared" si="189"/>
        <v>1.6656755445735563E-24</v>
      </c>
      <c r="AB518">
        <f t="shared" si="191"/>
        <v>1.9683417537665506E-24</v>
      </c>
    </row>
    <row r="519" spans="22:28">
      <c r="Z519">
        <f t="shared" si="190"/>
        <v>51.600000000000463</v>
      </c>
      <c r="AA519">
        <f t="shared" si="189"/>
        <v>1.3829171955069137E-24</v>
      </c>
      <c r="AB519">
        <f t="shared" si="191"/>
        <v>1.6336437124774096E-24</v>
      </c>
    </row>
    <row r="520" spans="22:28">
      <c r="Z520">
        <f t="shared" si="190"/>
        <v>51.700000000000465</v>
      </c>
      <c r="AA520">
        <f t="shared" si="189"/>
        <v>1.147938412900284E-24</v>
      </c>
      <c r="AB520">
        <f t="shared" si="191"/>
        <v>1.355599625508121E-24</v>
      </c>
    </row>
    <row r="521" spans="22:28">
      <c r="Z521">
        <f t="shared" si="190"/>
        <v>51.800000000000466</v>
      </c>
      <c r="AA521">
        <f t="shared" si="189"/>
        <v>9.5270359707202195E-25</v>
      </c>
      <c r="AB521">
        <f t="shared" si="191"/>
        <v>1.1246643911411692E-24</v>
      </c>
    </row>
    <row r="522" spans="22:28">
      <c r="Z522">
        <f t="shared" si="190"/>
        <v>51.900000000000468</v>
      </c>
      <c r="AA522">
        <f t="shared" si="189"/>
        <v>7.9052204344829556E-25</v>
      </c>
      <c r="AB522">
        <f t="shared" si="191"/>
        <v>9.3289338782880163E-25</v>
      </c>
    </row>
    <row r="523" spans="22:28">
      <c r="Z523">
        <f t="shared" si="190"/>
        <v>52.000000000000469</v>
      </c>
      <c r="AA523">
        <f t="shared" si="189"/>
        <v>6.5582397033824453E-25</v>
      </c>
      <c r="AB523">
        <f t="shared" si="191"/>
        <v>7.736754303446622E-25</v>
      </c>
    </row>
    <row r="524" spans="22:28">
      <c r="Z524">
        <f t="shared" si="190"/>
        <v>52.10000000000047</v>
      </c>
      <c r="AA524">
        <f t="shared" si="189"/>
        <v>5.4397365523897307E-25</v>
      </c>
      <c r="AB524">
        <f t="shared" si="191"/>
        <v>6.4151005793223711E-25</v>
      </c>
    </row>
    <row r="525" spans="22:28">
      <c r="Z525">
        <f t="shared" si="190"/>
        <v>52.200000000000472</v>
      </c>
      <c r="AA525">
        <f t="shared" si="189"/>
        <v>4.511135637522246E-25</v>
      </c>
      <c r="AB525">
        <f t="shared" si="191"/>
        <v>5.3182183310650595E-25</v>
      </c>
    </row>
    <row r="526" spans="22:28">
      <c r="Z526">
        <f t="shared" si="190"/>
        <v>52.300000000000473</v>
      </c>
      <c r="AA526">
        <f t="shared" si="189"/>
        <v>3.7403435770348821E-25</v>
      </c>
      <c r="AB526">
        <f t="shared" si="191"/>
        <v>4.4080553240457389E-25</v>
      </c>
    </row>
    <row r="527" spans="22:28">
      <c r="Z527">
        <f t="shared" si="190"/>
        <v>52.400000000000475</v>
      </c>
      <c r="AA527">
        <f t="shared" si="189"/>
        <v>3.1006650815354544E-25</v>
      </c>
      <c r="AB527">
        <f t="shared" si="191"/>
        <v>3.6529711655899818E-25</v>
      </c>
    </row>
    <row r="528" spans="22:28">
      <c r="Z528">
        <f t="shared" si="190"/>
        <v>52.500000000000476</v>
      </c>
      <c r="AA528">
        <f t="shared" si="189"/>
        <v>2.5698994116276689E-25</v>
      </c>
      <c r="AB528">
        <f t="shared" si="191"/>
        <v>3.0266620919299493E-25</v>
      </c>
    </row>
    <row r="529" spans="26:28">
      <c r="Z529">
        <f t="shared" si="190"/>
        <v>52.600000000000477</v>
      </c>
      <c r="AA529">
        <f t="shared" si="189"/>
        <v>2.1295873162748005E-25</v>
      </c>
      <c r="AB529">
        <f t="shared" si="191"/>
        <v>2.5072651697049539E-25</v>
      </c>
    </row>
    <row r="530" spans="26:28">
      <c r="Z530">
        <f t="shared" si="190"/>
        <v>52.700000000000479</v>
      </c>
      <c r="AA530">
        <f t="shared" si="189"/>
        <v>1.7643835188789186E-25</v>
      </c>
      <c r="AB530">
        <f t="shared" si="191"/>
        <v>2.0766121260782776E-25</v>
      </c>
    </row>
    <row r="531" spans="26:28">
      <c r="Z531">
        <f t="shared" si="190"/>
        <v>52.80000000000048</v>
      </c>
      <c r="AA531">
        <f t="shared" si="189"/>
        <v>1.4615339273263351E-25</v>
      </c>
      <c r="AB531">
        <f t="shared" si="191"/>
        <v>1.7196079406914364E-25</v>
      </c>
    </row>
    <row r="532" spans="26:28">
      <c r="Z532">
        <f t="shared" si="190"/>
        <v>52.900000000000482</v>
      </c>
      <c r="AA532">
        <f t="shared" si="189"/>
        <v>1.2104401799491413E-25</v>
      </c>
      <c r="AB532">
        <f t="shared" si="191"/>
        <v>1.423713443804989E-25</v>
      </c>
    </row>
    <row r="533" spans="26:28">
      <c r="Z533">
        <f t="shared" si="190"/>
        <v>53.000000000000483</v>
      </c>
      <c r="AA533">
        <f t="shared" si="189"/>
        <v>1.0022970112716121E-25</v>
      </c>
      <c r="AB533">
        <f t="shared" si="191"/>
        <v>1.1785146000640797E-25</v>
      </c>
    </row>
    <row r="534" spans="26:28">
      <c r="Z534">
        <f t="shared" si="190"/>
        <v>53.100000000000485</v>
      </c>
      <c r="AA534">
        <f t="shared" si="189"/>
        <v>8.2979032155094801E-26</v>
      </c>
      <c r="AB534">
        <f t="shared" si="191"/>
        <v>9.7536402693262969E-26</v>
      </c>
    </row>
    <row r="535" spans="26:28">
      <c r="Z535">
        <f t="shared" si="190"/>
        <v>53.200000000000486</v>
      </c>
      <c r="AA535">
        <f t="shared" si="189"/>
        <v>6.8684583954753765E-26</v>
      </c>
      <c r="AB535">
        <f t="shared" si="191"/>
        <v>8.0708269354284772E-26</v>
      </c>
    </row>
    <row r="536" spans="26:28">
      <c r="Z536">
        <f t="shared" si="190"/>
        <v>53.300000000000487</v>
      </c>
      <c r="AA536">
        <f t="shared" si="189"/>
        <v>5.6841994322665894E-26</v>
      </c>
      <c r="AB536">
        <f t="shared" si="191"/>
        <v>6.6771174701089781E-26</v>
      </c>
    </row>
    <row r="537" spans="26:28">
      <c r="Z537">
        <f t="shared" si="190"/>
        <v>53.400000000000489</v>
      </c>
      <c r="AA537">
        <f t="shared" si="189"/>
        <v>4.7032560225535871E-26</v>
      </c>
      <c r="AB537">
        <f t="shared" si="191"/>
        <v>5.5230608405456873E-26</v>
      </c>
    </row>
    <row r="538" spans="26:28">
      <c r="Z538">
        <f t="shared" si="190"/>
        <v>53.50000000000049</v>
      </c>
      <c r="AA538">
        <f t="shared" si="189"/>
        <v>3.8908757447071295E-26</v>
      </c>
      <c r="AB538">
        <f t="shared" si="191"/>
        <v>4.5676268030225843E-26</v>
      </c>
    </row>
    <row r="539" spans="26:28">
      <c r="Z539">
        <f t="shared" si="190"/>
        <v>53.600000000000492</v>
      </c>
      <c r="AA539">
        <f t="shared" si="189"/>
        <v>3.218219638400261E-26</v>
      </c>
      <c r="AB539">
        <f t="shared" si="191"/>
        <v>3.7767785343008222E-26</v>
      </c>
    </row>
    <row r="540" spans="26:28">
      <c r="Z540">
        <f t="shared" si="190"/>
        <v>53.700000000000493</v>
      </c>
      <c r="AA540">
        <f t="shared" si="189"/>
        <v>2.6613606150686832E-26</v>
      </c>
      <c r="AB540">
        <f t="shared" si="191"/>
        <v>3.1222860719933762E-26</v>
      </c>
    </row>
    <row r="541" spans="26:28">
      <c r="Z541">
        <f t="shared" si="190"/>
        <v>53.800000000000495</v>
      </c>
      <c r="AA541">
        <f t="shared" si="189"/>
        <v>2.2004507084280708E-26</v>
      </c>
      <c r="AB541">
        <f t="shared" si="191"/>
        <v>2.5807401336508842E-26</v>
      </c>
    </row>
    <row r="542" spans="26:28">
      <c r="Z542">
        <f t="shared" si="190"/>
        <v>53.900000000000496</v>
      </c>
      <c r="AA542">
        <f t="shared" si="189"/>
        <v>1.8190288418530166E-26</v>
      </c>
      <c r="AB542">
        <f t="shared" si="191"/>
        <v>2.132732638558448E-26</v>
      </c>
    </row>
    <row r="543" spans="26:28">
      <c r="Z543">
        <f t="shared" si="190"/>
        <v>54.000000000000497</v>
      </c>
      <c r="AA543">
        <f t="shared" si="189"/>
        <v>1.5034455169073493E-26</v>
      </c>
      <c r="AB543">
        <f t="shared" si="191"/>
        <v>1.7621758879245423E-26</v>
      </c>
    </row>
    <row r="544" spans="26:28">
      <c r="Z544">
        <f t="shared" si="190"/>
        <v>54.100000000000499</v>
      </c>
      <c r="AA544">
        <f t="shared" si="189"/>
        <v>1.2423847697897192E-26</v>
      </c>
      <c r="AB544">
        <f t="shared" si="191"/>
        <v>1.4557370538168148E-26</v>
      </c>
    </row>
    <row r="545" spans="26:28">
      <c r="Z545">
        <f t="shared" si="190"/>
        <v>54.2000000000005</v>
      </c>
      <c r="AA545">
        <f t="shared" si="189"/>
        <v>1.0264670295820712E-26</v>
      </c>
      <c r="AB545">
        <f t="shared" si="191"/>
        <v>1.2023685399531074E-26</v>
      </c>
    </row>
    <row r="546" spans="26:28">
      <c r="Z546">
        <f t="shared" si="190"/>
        <v>54.300000000000502</v>
      </c>
      <c r="AA546">
        <f t="shared" si="189"/>
        <v>8.4791925232703657E-27</v>
      </c>
      <c r="AB546">
        <f t="shared" si="191"/>
        <v>9.9291803784225462E-27</v>
      </c>
    </row>
    <row r="547" spans="26:28">
      <c r="Z547">
        <f t="shared" si="190"/>
        <v>54.400000000000503</v>
      </c>
      <c r="AA547">
        <f t="shared" si="189"/>
        <v>7.0030098865225256E-27</v>
      </c>
      <c r="AB547">
        <f t="shared" si="191"/>
        <v>8.1980481799206089E-27</v>
      </c>
    </row>
    <row r="548" spans="26:28">
      <c r="Z548">
        <f t="shared" si="190"/>
        <v>54.500000000000504</v>
      </c>
      <c r="AA548">
        <f t="shared" si="189"/>
        <v>5.7827694554361512E-27</v>
      </c>
      <c r="AB548">
        <f t="shared" si="191"/>
        <v>6.767510583154037E-27</v>
      </c>
    </row>
    <row r="549" spans="26:28">
      <c r="Z549">
        <f t="shared" si="190"/>
        <v>54.600000000000506</v>
      </c>
      <c r="AA549">
        <f t="shared" si="189"/>
        <v>4.7742818811430909E-27</v>
      </c>
      <c r="AB549">
        <f t="shared" si="191"/>
        <v>5.5855889590053631E-27</v>
      </c>
    </row>
    <row r="550" spans="26:28">
      <c r="Z550">
        <f t="shared" si="190"/>
        <v>54.700000000000507</v>
      </c>
      <c r="AA550">
        <f t="shared" si="189"/>
        <v>3.9409544756956909E-27</v>
      </c>
      <c r="AB550">
        <f t="shared" si="191"/>
        <v>4.6092545692470637E-27</v>
      </c>
    </row>
    <row r="551" spans="26:28">
      <c r="Z551">
        <f t="shared" si="190"/>
        <v>54.800000000000509</v>
      </c>
      <c r="AA551">
        <f t="shared" si="189"/>
        <v>3.2524910106325767E-27</v>
      </c>
      <c r="AB551">
        <f t="shared" si="191"/>
        <v>3.8028942522280002E-27</v>
      </c>
    </row>
    <row r="552" spans="26:28">
      <c r="Z552">
        <f t="shared" si="190"/>
        <v>54.90000000000051</v>
      </c>
      <c r="AA552">
        <f t="shared" si="189"/>
        <v>2.6838130453568124E-27</v>
      </c>
      <c r="AB552">
        <f t="shared" si="191"/>
        <v>3.1370379670541038E-27</v>
      </c>
    </row>
    <row r="553" spans="26:28">
      <c r="Z553">
        <f t="shared" si="190"/>
        <v>55.000000000000512</v>
      </c>
      <c r="AA553">
        <f t="shared" si="189"/>
        <v>2.2141652158089456E-27</v>
      </c>
      <c r="AB553">
        <f t="shared" si="191"/>
        <v>2.587303710171746E-27</v>
      </c>
    </row>
    <row r="554" spans="26:28">
      <c r="Z554">
        <f t="shared" si="190"/>
        <v>55.100000000000513</v>
      </c>
      <c r="AA554">
        <f t="shared" si="189"/>
        <v>1.8263732550447302E-27</v>
      </c>
      <c r="AB554">
        <f t="shared" si="191"/>
        <v>2.133522840270836E-27</v>
      </c>
    </row>
    <row r="555" spans="26:28">
      <c r="Z555">
        <f t="shared" si="190"/>
        <v>55.200000000000514</v>
      </c>
      <c r="AA555">
        <f t="shared" si="189"/>
        <v>1.5062287934084254E-27</v>
      </c>
      <c r="AB555">
        <f t="shared" si="191"/>
        <v>1.7590151037102731E-27</v>
      </c>
    </row>
    <row r="556" spans="26:28">
      <c r="Z556">
        <f t="shared" si="190"/>
        <v>55.300000000000516</v>
      </c>
      <c r="AA556">
        <f t="shared" si="189"/>
        <v>1.2419793750178585E-27</v>
      </c>
      <c r="AB556">
        <f t="shared" si="191"/>
        <v>1.4499878551522367E-27</v>
      </c>
    </row>
    <row r="557" spans="26:28">
      <c r="Z557">
        <f t="shared" si="190"/>
        <v>55.400000000000517</v>
      </c>
      <c r="AA557">
        <f t="shared" si="189"/>
        <v>1.0239057776323317E-27</v>
      </c>
      <c r="AB557">
        <f t="shared" si="191"/>
        <v>1.1950382933980297E-27</v>
      </c>
    </row>
    <row r="558" spans="26:28">
      <c r="Z558">
        <f t="shared" si="190"/>
        <v>55.500000000000519</v>
      </c>
      <c r="AA558">
        <f t="shared" si="189"/>
        <v>8.4397175836091058E-28</v>
      </c>
      <c r="AB558">
        <f t="shared" si="191"/>
        <v>9.8474112771785993E-28</v>
      </c>
    </row>
    <row r="559" spans="26:28">
      <c r="Z559">
        <f t="shared" si="190"/>
        <v>55.60000000000052</v>
      </c>
      <c r="AA559">
        <f t="shared" si="189"/>
        <v>6.9553387117369555E-28</v>
      </c>
      <c r="AB559">
        <f t="shared" si="191"/>
        <v>8.1130707786221206E-28</v>
      </c>
    </row>
    <row r="560" spans="26:28">
      <c r="Z560">
        <f t="shared" si="190"/>
        <v>55.700000000000522</v>
      </c>
      <c r="AA560">
        <f t="shared" si="189"/>
        <v>5.7310109969720095E-28</v>
      </c>
      <c r="AB560">
        <f t="shared" si="191"/>
        <v>6.6830009355133284E-28</v>
      </c>
    </row>
    <row r="561" spans="26:28">
      <c r="Z561">
        <f t="shared" si="190"/>
        <v>55.800000000000523</v>
      </c>
      <c r="AA561">
        <f t="shared" si="189"/>
        <v>4.7213579186600856E-28</v>
      </c>
      <c r="AB561">
        <f t="shared" si="191"/>
        <v>5.5040324159536829E-28</v>
      </c>
    </row>
    <row r="562" spans="26:28">
      <c r="Z562">
        <f t="shared" si="190"/>
        <v>55.900000000000524</v>
      </c>
      <c r="AA562">
        <f t="shared" si="189"/>
        <v>3.8888883125920098E-28</v>
      </c>
      <c r="AB562">
        <f t="shared" si="191"/>
        <v>4.5322492169728177E-28</v>
      </c>
    </row>
    <row r="563" spans="26:28">
      <c r="Z563">
        <f t="shared" si="190"/>
        <v>56.000000000000526</v>
      </c>
      <c r="AA563">
        <f t="shared" si="189"/>
        <v>3.2026318300092435E-28</v>
      </c>
      <c r="AB563">
        <f t="shared" si="191"/>
        <v>3.731384943627847E-28</v>
      </c>
    </row>
    <row r="564" spans="26:28">
      <c r="Z564">
        <f t="shared" si="190"/>
        <v>56.100000000000527</v>
      </c>
      <c r="AA564">
        <f t="shared" si="189"/>
        <v>2.6370095126313295E-28</v>
      </c>
      <c r="AB564">
        <f t="shared" si="191"/>
        <v>3.0714958522609193E-28</v>
      </c>
    </row>
    <row r="565" spans="26:28">
      <c r="Z565">
        <f t="shared" si="190"/>
        <v>56.200000000000529</v>
      </c>
      <c r="AA565">
        <f t="shared" si="189"/>
        <v>2.1708991506419574E-28</v>
      </c>
      <c r="AB565">
        <f t="shared" si="191"/>
        <v>2.527863103018497E-28</v>
      </c>
    </row>
    <row r="566" spans="26:28">
      <c r="Z566">
        <f t="shared" si="190"/>
        <v>56.30000000000053</v>
      </c>
      <c r="AA566">
        <f t="shared" si="189"/>
        <v>1.7868619782671845E-28</v>
      </c>
      <c r="AB566">
        <f t="shared" si="191"/>
        <v>2.0800848013437716E-28</v>
      </c>
    </row>
    <row r="567" spans="26:28">
      <c r="Z567">
        <f t="shared" si="190"/>
        <v>56.400000000000531</v>
      </c>
      <c r="AA567">
        <f t="shared" si="189"/>
        <v>1.4705029785144455E-28</v>
      </c>
      <c r="AB567">
        <f t="shared" si="191"/>
        <v>1.7113251576570888E-28</v>
      </c>
    </row>
    <row r="568" spans="26:28">
      <c r="Z568">
        <f t="shared" si="190"/>
        <v>56.500000000000533</v>
      </c>
      <c r="AA568">
        <f t="shared" si="189"/>
        <v>1.2099418128713538E-28</v>
      </c>
      <c r="AB568">
        <f t="shared" si="191"/>
        <v>1.4076936935693446E-28</v>
      </c>
    </row>
    <row r="569" spans="26:28">
      <c r="Z569">
        <f t="shared" si="190"/>
        <v>56.600000000000534</v>
      </c>
      <c r="AA569">
        <f t="shared" si="189"/>
        <v>9.9537532800473699E-29</v>
      </c>
      <c r="AB569">
        <f t="shared" si="191"/>
        <v>1.1577320668849992E-28</v>
      </c>
    </row>
    <row r="570" spans="26:28">
      <c r="Z570">
        <f t="shared" si="190"/>
        <v>56.700000000000536</v>
      </c>
      <c r="AA570">
        <f t="shared" si="189"/>
        <v>8.1871585671026151E-29</v>
      </c>
      <c r="AB570">
        <f t="shared" si="191"/>
        <v>9.5198993854133682E-29</v>
      </c>
    </row>
    <row r="571" spans="26:28">
      <c r="Z571">
        <f t="shared" si="190"/>
        <v>56.800000000000537</v>
      </c>
      <c r="AA571">
        <f t="shared" si="189"/>
        <v>6.7329223840044289E-29</v>
      </c>
      <c r="AB571">
        <f t="shared" si="191"/>
        <v>7.8267449729365967E-29</v>
      </c>
    </row>
    <row r="572" spans="26:28">
      <c r="Z572">
        <f t="shared" si="190"/>
        <v>56.900000000000539</v>
      </c>
      <c r="AA572">
        <f t="shared" si="189"/>
        <v>5.536027299120192E-29</v>
      </c>
      <c r="AB572">
        <f t="shared" si="191"/>
        <v>6.4336090438078543E-29</v>
      </c>
    </row>
    <row r="573" spans="26:28">
      <c r="Z573">
        <f t="shared" si="190"/>
        <v>57.00000000000054</v>
      </c>
      <c r="AA573">
        <f t="shared" si="189"/>
        <v>4.5511083900130199E-29</v>
      </c>
      <c r="AB573">
        <f t="shared" si="191"/>
        <v>5.2875311361853168E-29</v>
      </c>
    </row>
    <row r="574" spans="26:28">
      <c r="Z574">
        <f t="shared" si="190"/>
        <v>57.100000000000541</v>
      </c>
      <c r="AA574">
        <f t="shared" si="189"/>
        <v>3.7407665590740773E-29</v>
      </c>
      <c r="AB574">
        <f t="shared" si="191"/>
        <v>4.3448633962957796E-29</v>
      </c>
    </row>
    <row r="575" spans="26:28">
      <c r="Z575">
        <f t="shared" si="190"/>
        <v>57.200000000000543</v>
      </c>
      <c r="AA575">
        <f t="shared" si="189"/>
        <v>3.0741753706642193E-29</v>
      </c>
      <c r="AB575">
        <f t="shared" si="191"/>
        <v>3.5696395237653222E-29</v>
      </c>
    </row>
    <row r="576" spans="26:28">
      <c r="Z576">
        <f t="shared" si="190"/>
        <v>57.300000000000544</v>
      </c>
      <c r="AA576">
        <f t="shared" si="189"/>
        <v>2.5259305451943628E-29</v>
      </c>
      <c r="AB576">
        <f t="shared" si="191"/>
        <v>2.932228230765775E-29</v>
      </c>
    </row>
    <row r="577" spans="26:28">
      <c r="Z577">
        <f t="shared" si="190"/>
        <v>57.400000000000546</v>
      </c>
      <c r="AA577">
        <f t="shared" si="189"/>
        <v>2.0751000219453879E-29</v>
      </c>
      <c r="AB577">
        <f t="shared" si="191"/>
        <v>2.4082217914263891E-29</v>
      </c>
    </row>
    <row r="578" spans="26:28">
      <c r="Z578">
        <f t="shared" si="190"/>
        <v>57.500000000000547</v>
      </c>
      <c r="AA578">
        <f t="shared" si="189"/>
        <v>1.7044397711752431E-29</v>
      </c>
      <c r="AB578">
        <f t="shared" si="191"/>
        <v>1.9775188069799194E-29</v>
      </c>
    </row>
    <row r="579" spans="26:28">
      <c r="Z579">
        <f t="shared" si="190"/>
        <v>57.600000000000549</v>
      </c>
      <c r="AA579">
        <f t="shared" si="189"/>
        <v>1.3997465550066057E-29</v>
      </c>
      <c r="AB579">
        <f t="shared" si="191"/>
        <v>1.6235673888027389E-29</v>
      </c>
    </row>
    <row r="580" spans="26:28">
      <c r="Z580">
        <f t="shared" si="190"/>
        <v>57.70000000000055</v>
      </c>
      <c r="AA580">
        <f t="shared" ref="AA580:AA643" si="192">_xlfn.GAMMA.DIST($AH$1,$Z580+1,1,FALSE)</f>
        <v>1.1493238196451928E-29</v>
      </c>
      <c r="AB580">
        <f t="shared" si="191"/>
        <v>1.3327408183107604E-29</v>
      </c>
    </row>
    <row r="581" spans="26:28">
      <c r="Z581">
        <f t="shared" ref="Z581:Z644" si="193">Z580+0.1</f>
        <v>57.800000000000551</v>
      </c>
      <c r="AA581">
        <f t="shared" si="192"/>
        <v>9.4354102613206026E-30</v>
      </c>
      <c r="AB581">
        <f t="shared" ref="AB581:AB644" si="194">_xlfn.GAMMA.DIST($AH$1,$Z581,1,TRUE)</f>
        <v>1.0938225889321187E-29</v>
      </c>
    </row>
    <row r="582" spans="26:28">
      <c r="Z582">
        <f t="shared" si="193"/>
        <v>57.900000000000553</v>
      </c>
      <c r="AA582">
        <f t="shared" si="192"/>
        <v>7.7447014029139937E-30</v>
      </c>
      <c r="AB582">
        <f t="shared" si="194"/>
        <v>8.9758174468759505E-30</v>
      </c>
    </row>
    <row r="583" spans="26:28">
      <c r="Z583">
        <f t="shared" si="193"/>
        <v>58.000000000000554</v>
      </c>
      <c r="AA583">
        <f t="shared" si="192"/>
        <v>6.3558582688109423E-30</v>
      </c>
      <c r="AB583">
        <f t="shared" si="194"/>
        <v>7.3642274617234223E-30</v>
      </c>
    </row>
    <row r="584" spans="26:28">
      <c r="Z584">
        <f t="shared" si="193"/>
        <v>58.100000000000556</v>
      </c>
      <c r="AA584">
        <f t="shared" si="192"/>
        <v>5.2151822940617574E-30</v>
      </c>
      <c r="AB584">
        <f t="shared" si="194"/>
        <v>6.0409683722168967E-30</v>
      </c>
    </row>
    <row r="585" spans="26:28">
      <c r="Z585">
        <f t="shared" si="193"/>
        <v>58.200000000000557</v>
      </c>
      <c r="AA585">
        <f t="shared" si="192"/>
        <v>4.2784914952541312E-30</v>
      </c>
      <c r="AB585">
        <f t="shared" si="194"/>
        <v>4.9546415310112023E-30</v>
      </c>
    </row>
    <row r="586" spans="26:28">
      <c r="Z586">
        <f t="shared" si="193"/>
        <v>58.300000000000558</v>
      </c>
      <c r="AA586">
        <f t="shared" si="192"/>
        <v>3.5094403801155258E-30</v>
      </c>
      <c r="AB586">
        <f t="shared" si="194"/>
        <v>4.0629768557137063E-30</v>
      </c>
    </row>
    <row r="587" spans="26:28">
      <c r="Z587">
        <f t="shared" si="193"/>
        <v>58.40000000000056</v>
      </c>
      <c r="AA587">
        <f t="shared" si="192"/>
        <v>2.8781353044104621E-30</v>
      </c>
      <c r="AB587">
        <f t="shared" si="194"/>
        <v>3.3312176948098578E-30</v>
      </c>
    </row>
    <row r="588" spans="26:28">
      <c r="Z588">
        <f t="shared" si="193"/>
        <v>58.500000000000561</v>
      </c>
      <c r="AA588">
        <f t="shared" si="192"/>
        <v>2.3599935293194724E-30</v>
      </c>
      <c r="AB588">
        <f t="shared" si="194"/>
        <v>2.7307903580467994E-30</v>
      </c>
    </row>
    <row r="589" spans="26:28">
      <c r="Z589">
        <f t="shared" si="193"/>
        <v>58.600000000000563</v>
      </c>
      <c r="AA589">
        <f t="shared" si="192"/>
        <v>1.9348032586268148E-30</v>
      </c>
      <c r="AB589">
        <f t="shared" si="194"/>
        <v>2.2382083379614733E-30</v>
      </c>
    </row>
    <row r="590" spans="26:28">
      <c r="Z590">
        <f t="shared" si="193"/>
        <v>58.700000000000564</v>
      </c>
      <c r="AA590">
        <f t="shared" si="192"/>
        <v>1.585949393377468E-30</v>
      </c>
      <c r="AB590">
        <f t="shared" si="194"/>
        <v>1.8341699866556285E-30</v>
      </c>
    </row>
    <row r="591" spans="26:28">
      <c r="Z591">
        <f t="shared" si="193"/>
        <v>58.800000000000566</v>
      </c>
      <c r="AA591">
        <f t="shared" si="192"/>
        <v>1.2997759033451591E-30</v>
      </c>
      <c r="AB591">
        <f t="shared" si="194"/>
        <v>1.5028156280003954E-30</v>
      </c>
    </row>
    <row r="592" spans="26:28">
      <c r="Z592">
        <f t="shared" si="193"/>
        <v>58.900000000000567</v>
      </c>
      <c r="AA592">
        <f t="shared" si="192"/>
        <v>1.0650608041358616E-30</v>
      </c>
      <c r="AB592">
        <f t="shared" si="194"/>
        <v>1.2311160439619737E-30</v>
      </c>
    </row>
    <row r="593" spans="26:28">
      <c r="Z593">
        <f t="shared" si="193"/>
        <v>59.000000000000568</v>
      </c>
      <c r="AA593">
        <f t="shared" si="192"/>
        <v>8.725839318197843E-31</v>
      </c>
      <c r="AB593">
        <f t="shared" si="194"/>
        <v>1.0083691929123327E-30</v>
      </c>
    </row>
    <row r="594" spans="26:28">
      <c r="Z594">
        <f t="shared" si="193"/>
        <v>59.10000000000057</v>
      </c>
      <c r="AA594">
        <f t="shared" si="192"/>
        <v>7.1477117735869588E-31</v>
      </c>
      <c r="AB594">
        <f t="shared" si="194"/>
        <v>8.2578607815510145E-31</v>
      </c>
    </row>
    <row r="595" spans="26:28">
      <c r="Z595">
        <f t="shared" si="193"/>
        <v>59.200000000000571</v>
      </c>
      <c r="AA595">
        <f t="shared" si="192"/>
        <v>5.8540170796549719E-31</v>
      </c>
      <c r="AB595">
        <f t="shared" si="194"/>
        <v>6.7615003575701496E-31</v>
      </c>
    </row>
    <row r="596" spans="26:28">
      <c r="Z596">
        <f t="shared" si="193"/>
        <v>59.300000000000573</v>
      </c>
      <c r="AA596">
        <f t="shared" si="192"/>
        <v>4.7936706709838978E-31</v>
      </c>
      <c r="AB596">
        <f t="shared" si="194"/>
        <v>5.5353647559815748E-31</v>
      </c>
    </row>
    <row r="597" spans="26:28">
      <c r="Z597">
        <f t="shared" si="193"/>
        <v>59.400000000000574</v>
      </c>
      <c r="AA597">
        <f t="shared" si="192"/>
        <v>3.9247299605595622E-31</v>
      </c>
      <c r="AB597">
        <f t="shared" si="194"/>
        <v>4.5308239039940107E-31</v>
      </c>
    </row>
    <row r="598" spans="26:28">
      <c r="Z598">
        <f t="shared" si="193"/>
        <v>59.500000000000576</v>
      </c>
      <c r="AA598">
        <f t="shared" si="192"/>
        <v>3.2127643004180177E-31</v>
      </c>
      <c r="AB598">
        <f t="shared" si="194"/>
        <v>3.7079682872731097E-31</v>
      </c>
    </row>
    <row r="599" spans="26:28">
      <c r="Z599">
        <f t="shared" si="193"/>
        <v>59.600000000000577</v>
      </c>
      <c r="AA599">
        <f t="shared" si="192"/>
        <v>2.6295144957846213E-31</v>
      </c>
      <c r="AB599">
        <f t="shared" si="194"/>
        <v>3.0340507933465938E-31</v>
      </c>
    </row>
    <row r="600" spans="26:28">
      <c r="Z600">
        <f t="shared" si="193"/>
        <v>59.700000000000578</v>
      </c>
      <c r="AA600">
        <f t="shared" si="192"/>
        <v>2.1517906342306961E-31</v>
      </c>
      <c r="AB600">
        <f t="shared" si="194"/>
        <v>2.4822059327813251E-31</v>
      </c>
    </row>
    <row r="601" spans="26:28">
      <c r="Z601">
        <f t="shared" si="193"/>
        <v>59.80000000000058</v>
      </c>
      <c r="AA601">
        <f t="shared" si="192"/>
        <v>1.7605660229256586E-31</v>
      </c>
      <c r="AB601">
        <f t="shared" si="194"/>
        <v>2.0303972465525804E-31</v>
      </c>
    </row>
    <row r="602" spans="26:28">
      <c r="Z602">
        <f t="shared" si="193"/>
        <v>59.900000000000581</v>
      </c>
      <c r="AA602">
        <f t="shared" si="192"/>
        <v>1.4402324730383945E-31</v>
      </c>
      <c r="AB602">
        <f t="shared" si="194"/>
        <v>1.6605523982611258E-31</v>
      </c>
    </row>
    <row r="603" spans="26:28">
      <c r="Z603">
        <f t="shared" si="193"/>
        <v>60.000000000000583</v>
      </c>
      <c r="AA603">
        <f t="shared" si="192"/>
        <v>1.1779883079566547E-31</v>
      </c>
      <c r="AB603">
        <f t="shared" si="194"/>
        <v>1.3578526109255638E-31</v>
      </c>
    </row>
    <row r="604" spans="26:28">
      <c r="Z604">
        <f t="shared" si="193"/>
        <v>60.100000000000584</v>
      </c>
      <c r="AA604">
        <f t="shared" si="192"/>
        <v>9.6333553021716763E-32</v>
      </c>
      <c r="AB604">
        <f t="shared" si="194"/>
        <v>1.1101490079640658E-31</v>
      </c>
    </row>
    <row r="605" spans="26:28">
      <c r="Z605">
        <f t="shared" si="193"/>
        <v>60.200000000000585</v>
      </c>
      <c r="AA605">
        <f t="shared" si="192"/>
        <v>7.8766674992033283E-32</v>
      </c>
      <c r="AB605">
        <f t="shared" si="194"/>
        <v>9.0748327791520716E-32</v>
      </c>
    </row>
    <row r="606" spans="26:28">
      <c r="Z606">
        <f t="shared" si="193"/>
        <v>60.300000000000587</v>
      </c>
      <c r="AA606">
        <f t="shared" si="192"/>
        <v>6.4392591102766897E-32</v>
      </c>
      <c r="AB606">
        <f t="shared" si="194"/>
        <v>7.4169408499763216E-32</v>
      </c>
    </row>
    <row r="607" spans="26:28">
      <c r="Z607">
        <f t="shared" si="193"/>
        <v>60.400000000000588</v>
      </c>
      <c r="AA607">
        <f t="shared" si="192"/>
        <v>5.2632968014124435E-32</v>
      </c>
      <c r="AB607">
        <f t="shared" si="194"/>
        <v>6.0609394343442164E-32</v>
      </c>
    </row>
    <row r="608" spans="26:28">
      <c r="Z608">
        <f t="shared" si="193"/>
        <v>60.50000000000059</v>
      </c>
      <c r="AA608">
        <f t="shared" si="192"/>
        <v>4.301386914609051E-32</v>
      </c>
      <c r="AB608">
        <f t="shared" si="194"/>
        <v>4.9520398685511146E-32</v>
      </c>
    </row>
    <row r="609" spans="26:28">
      <c r="Z609">
        <f t="shared" si="193"/>
        <v>60.600000000000591</v>
      </c>
      <c r="AA609">
        <f t="shared" si="192"/>
        <v>3.5146975933754115E-32</v>
      </c>
      <c r="AB609">
        <f t="shared" si="194"/>
        <v>4.0453629756192252E-32</v>
      </c>
    </row>
    <row r="610" spans="26:28">
      <c r="Z610">
        <f t="shared" si="193"/>
        <v>60.700000000000593</v>
      </c>
      <c r="AA610">
        <f t="shared" si="192"/>
        <v>2.871417485546543E-32</v>
      </c>
      <c r="AB610">
        <f t="shared" si="194"/>
        <v>3.3041529855066324E-32</v>
      </c>
    </row>
    <row r="611" spans="26:28">
      <c r="Z611">
        <f t="shared" si="193"/>
        <v>60.800000000000594</v>
      </c>
      <c r="AA611">
        <f t="shared" si="192"/>
        <v>2.3454909187001387E-32</v>
      </c>
      <c r="AB611">
        <f t="shared" si="194"/>
        <v>2.6983122362692293E-32</v>
      </c>
    </row>
    <row r="612" spans="26:28">
      <c r="Z612">
        <f t="shared" si="193"/>
        <v>60.900000000000595</v>
      </c>
      <c r="AA612">
        <f t="shared" si="192"/>
        <v>1.9155801365534833E-32</v>
      </c>
      <c r="AB612">
        <f t="shared" si="194"/>
        <v>2.2031992522271545E-32</v>
      </c>
    </row>
    <row r="613" spans="26:28">
      <c r="Z613">
        <f t="shared" si="193"/>
        <v>61.000000000000597</v>
      </c>
      <c r="AA613">
        <f t="shared" si="192"/>
        <v>1.5642139826964692E-32</v>
      </c>
      <c r="AB613">
        <f t="shared" si="194"/>
        <v>1.7986430296889838E-32</v>
      </c>
    </row>
    <row r="614" spans="26:28">
      <c r="Z614">
        <f t="shared" si="193"/>
        <v>61.100000000000598</v>
      </c>
      <c r="AA614">
        <f t="shared" si="192"/>
        <v>1.2770896554433531E-32</v>
      </c>
      <c r="AB614">
        <f t="shared" si="194"/>
        <v>1.4681347774690419E-32</v>
      </c>
    </row>
    <row r="615" spans="26:28">
      <c r="Z615">
        <f t="shared" si="193"/>
        <v>61.2000000000006</v>
      </c>
      <c r="AA615">
        <f t="shared" si="192"/>
        <v>1.0425001101886018E-32</v>
      </c>
      <c r="AB615">
        <f t="shared" si="194"/>
        <v>1.1981652799487834E-32</v>
      </c>
    </row>
    <row r="616" spans="26:28">
      <c r="Z616">
        <f t="shared" si="193"/>
        <v>61.300000000000601</v>
      </c>
      <c r="AA616">
        <f t="shared" si="192"/>
        <v>8.5086458064011024E-33</v>
      </c>
      <c r="AB616">
        <f t="shared" si="194"/>
        <v>9.7768173969954771E-33</v>
      </c>
    </row>
    <row r="617" spans="26:28">
      <c r="Z617">
        <f t="shared" si="193"/>
        <v>61.400000000000603</v>
      </c>
      <c r="AA617">
        <f t="shared" si="192"/>
        <v>6.9434371484430027E-33</v>
      </c>
      <c r="AB617">
        <f t="shared" si="194"/>
        <v>7.9764263293175478E-33</v>
      </c>
    </row>
    <row r="618" spans="26:28">
      <c r="Z618">
        <f t="shared" si="193"/>
        <v>61.500000000000604</v>
      </c>
      <c r="AA618">
        <f t="shared" si="192"/>
        <v>5.6652413021676692E-33</v>
      </c>
      <c r="AB618">
        <f t="shared" si="194"/>
        <v>6.5065295394207159E-33</v>
      </c>
    </row>
    <row r="619" spans="26:28">
      <c r="Z619">
        <f t="shared" si="193"/>
        <v>61.600000000000605</v>
      </c>
      <c r="AA619">
        <f t="shared" si="192"/>
        <v>4.6215991081719044E-33</v>
      </c>
      <c r="AB619">
        <f t="shared" si="194"/>
        <v>5.3066538224375419E-33</v>
      </c>
    </row>
    <row r="620" spans="26:28">
      <c r="Z620">
        <f t="shared" si="193"/>
        <v>61.700000000000607</v>
      </c>
      <c r="AA620">
        <f t="shared" si="192"/>
        <v>3.7696080442344313E-33</v>
      </c>
      <c r="AB620">
        <f t="shared" si="194"/>
        <v>4.3273549996003628E-33</v>
      </c>
    </row>
    <row r="621" spans="26:28">
      <c r="Z621">
        <f t="shared" si="193"/>
        <v>61.800000000000608</v>
      </c>
      <c r="AA621">
        <f t="shared" si="192"/>
        <v>3.0741871264516151E-33</v>
      </c>
      <c r="AB621">
        <f t="shared" si="194"/>
        <v>3.5282131756900529E-33</v>
      </c>
    </row>
    <row r="622" spans="26:28">
      <c r="Z622">
        <f t="shared" si="193"/>
        <v>61.90000000000061</v>
      </c>
      <c r="AA622">
        <f t="shared" si="192"/>
        <v>2.5066557521942347E-33</v>
      </c>
      <c r="AB622">
        <f t="shared" si="194"/>
        <v>2.8761911567368973E-33</v>
      </c>
    </row>
    <row r="623" spans="26:28">
      <c r="Z623">
        <f t="shared" si="193"/>
        <v>62.000000000000611</v>
      </c>
      <c r="AA623">
        <f t="shared" si="192"/>
        <v>2.0435698806195284E-33</v>
      </c>
      <c r="AB623">
        <f t="shared" si="194"/>
        <v>2.3442904699244907E-33</v>
      </c>
    </row>
    <row r="624" spans="26:28">
      <c r="Z624">
        <f t="shared" si="193"/>
        <v>62.100000000000612</v>
      </c>
      <c r="AA624">
        <f t="shared" si="192"/>
        <v>1.6657691157955909E-33</v>
      </c>
      <c r="AB624">
        <f t="shared" si="194"/>
        <v>1.9104512202568365E-33</v>
      </c>
    </row>
    <row r="625" spans="26:28">
      <c r="Z625">
        <f t="shared" si="193"/>
        <v>62.200000000000614</v>
      </c>
      <c r="AA625">
        <f t="shared" si="192"/>
        <v>1.3575966065156928E-33</v>
      </c>
      <c r="AB625">
        <f t="shared" si="194"/>
        <v>1.5566516976017612E-33</v>
      </c>
    </row>
    <row r="626" spans="26:28">
      <c r="Z626">
        <f t="shared" si="193"/>
        <v>62.300000000000615</v>
      </c>
      <c r="AA626">
        <f t="shared" si="192"/>
        <v>1.1062605302062061E-33</v>
      </c>
      <c r="AB626">
        <f t="shared" si="194"/>
        <v>1.2681715905944099E-33</v>
      </c>
    </row>
    <row r="627" spans="26:28">
      <c r="Z627">
        <f t="shared" si="193"/>
        <v>62.400000000000617</v>
      </c>
      <c r="AA627">
        <f t="shared" si="192"/>
        <v>9.013115529228416E-34</v>
      </c>
      <c r="AB627">
        <f t="shared" si="194"/>
        <v>1.0329891808744244E-33</v>
      </c>
    </row>
    <row r="628" spans="26:28">
      <c r="Z628">
        <f t="shared" si="193"/>
        <v>62.500000000000618</v>
      </c>
      <c r="AA628">
        <f t="shared" si="192"/>
        <v>7.3421527276090293E-34</v>
      </c>
      <c r="AB628">
        <f t="shared" si="194"/>
        <v>8.4128823725297118E-34</v>
      </c>
    </row>
    <row r="629" spans="26:28">
      <c r="Z629">
        <f t="shared" si="193"/>
        <v>62.60000000000062</v>
      </c>
      <c r="AA629">
        <f t="shared" si="192"/>
        <v>5.9800244051425804E-34</v>
      </c>
      <c r="AB629">
        <f t="shared" si="194"/>
        <v>6.8505471426546726E-34</v>
      </c>
    </row>
    <row r="630" spans="26:28">
      <c r="Z630">
        <f t="shared" si="193"/>
        <v>62.700000000000621</v>
      </c>
      <c r="AA630">
        <f t="shared" si="192"/>
        <v>4.8698285738912267E-34</v>
      </c>
      <c r="AB630">
        <f t="shared" si="194"/>
        <v>5.5774695536596893E-34</v>
      </c>
    </row>
    <row r="631" spans="26:28">
      <c r="Z631">
        <f t="shared" si="193"/>
        <v>62.800000000000622</v>
      </c>
      <c r="AA631">
        <f t="shared" si="192"/>
        <v>3.9651139688307186E-34</v>
      </c>
      <c r="AB631">
        <f t="shared" si="194"/>
        <v>4.5402604923842104E-34</v>
      </c>
    </row>
    <row r="632" spans="26:28">
      <c r="Z632">
        <f t="shared" si="193"/>
        <v>62.900000000000624</v>
      </c>
      <c r="AA632">
        <f t="shared" si="192"/>
        <v>3.2279668668955343E-34</v>
      </c>
      <c r="AB632">
        <f t="shared" si="194"/>
        <v>3.6953540454264197E-34</v>
      </c>
    </row>
    <row r="633" spans="26:28">
      <c r="Z633">
        <f t="shared" si="193"/>
        <v>63.000000000000625</v>
      </c>
      <c r="AA633">
        <f t="shared" si="192"/>
        <v>2.6274469893679455E-34</v>
      </c>
      <c r="AB633">
        <f t="shared" si="194"/>
        <v>3.0072058930491729E-34</v>
      </c>
    </row>
    <row r="634" spans="26:28">
      <c r="Z634">
        <f t="shared" si="193"/>
        <v>63.100000000000627</v>
      </c>
      <c r="AA634">
        <f t="shared" si="192"/>
        <v>2.1383090075981124E-34</v>
      </c>
      <c r="AB634">
        <f t="shared" si="194"/>
        <v>2.4468210446124246E-34</v>
      </c>
    </row>
    <row r="635" spans="26:28">
      <c r="Z635">
        <f t="shared" si="193"/>
        <v>63.200000000000628</v>
      </c>
      <c r="AA635">
        <f t="shared" si="192"/>
        <v>1.7399576760721951E-34</v>
      </c>
      <c r="AB635">
        <f t="shared" si="194"/>
        <v>1.9905509108606071E-34</v>
      </c>
    </row>
    <row r="636" spans="26:28">
      <c r="Z636">
        <f t="shared" si="193"/>
        <v>63.30000000000063</v>
      </c>
      <c r="AA636">
        <f t="shared" si="192"/>
        <v>1.4155940433917802E-34</v>
      </c>
      <c r="AB636">
        <f t="shared" si="194"/>
        <v>1.6191106038818961E-34</v>
      </c>
    </row>
    <row r="637" spans="26:28">
      <c r="Z637">
        <f t="shared" si="193"/>
        <v>63.400000000000631</v>
      </c>
      <c r="AA637">
        <f t="shared" si="192"/>
        <v>1.1515179146174853E-34</v>
      </c>
      <c r="AB637">
        <f t="shared" si="194"/>
        <v>1.3167762795159273E-34</v>
      </c>
    </row>
    <row r="638" spans="26:28">
      <c r="Z638">
        <f t="shared" si="193"/>
        <v>63.500000000000632</v>
      </c>
      <c r="AA638">
        <f t="shared" si="192"/>
        <v>9.3655806446665749E-35</v>
      </c>
      <c r="AB638">
        <f t="shared" si="194"/>
        <v>1.0707296449205632E-34</v>
      </c>
    </row>
    <row r="639" spans="26:28">
      <c r="Z639">
        <f t="shared" si="193"/>
        <v>63.600000000000634</v>
      </c>
      <c r="AA639">
        <f t="shared" si="192"/>
        <v>7.6160688178697796E-35</v>
      </c>
      <c r="AB639">
        <f t="shared" si="194"/>
        <v>8.7052273751232853E-35</v>
      </c>
    </row>
    <row r="640" spans="26:28">
      <c r="Z640">
        <f t="shared" si="193"/>
        <v>63.700000000000635</v>
      </c>
      <c r="AA640">
        <f t="shared" si="192"/>
        <v>6.1924036810857962E-35</v>
      </c>
      <c r="AB640">
        <f t="shared" si="194"/>
        <v>7.0764097976856057E-35</v>
      </c>
    </row>
    <row r="641" spans="26:28">
      <c r="Z641">
        <f t="shared" si="193"/>
        <v>63.800000000000637</v>
      </c>
      <c r="AA641">
        <f t="shared" si="192"/>
        <v>5.0340788632489652E-35</v>
      </c>
      <c r="AB641">
        <f t="shared" si="194"/>
        <v>5.751465235535474E-35</v>
      </c>
    </row>
    <row r="642" spans="26:28">
      <c r="Z642">
        <f t="shared" si="193"/>
        <v>63.900000000000638</v>
      </c>
      <c r="AA642">
        <f t="shared" si="192"/>
        <v>4.0917889862054173E-35</v>
      </c>
      <c r="AB642">
        <f t="shared" si="194"/>
        <v>4.6738717853088435E-35</v>
      </c>
    </row>
    <row r="643" spans="26:28">
      <c r="Z643">
        <f t="shared" si="193"/>
        <v>64.000000000000639</v>
      </c>
      <c r="AA643">
        <f t="shared" si="192"/>
        <v>3.3253625959185835E-35</v>
      </c>
      <c r="AB643">
        <f t="shared" si="194"/>
        <v>3.7975890368128887E-35</v>
      </c>
    </row>
    <row r="644" spans="26:28">
      <c r="Z644">
        <f t="shared" si="193"/>
        <v>64.100000000000634</v>
      </c>
      <c r="AA644">
        <f t="shared" ref="AA644:AA707" si="195">_xlfn.GAMMA.DIST($AH$1,$Z644+1,1,FALSE)</f>
        <v>2.7020753450145904E-35</v>
      </c>
      <c r="AB644">
        <f t="shared" si="194"/>
        <v>3.0851203701431817E-35</v>
      </c>
    </row>
    <row r="645" spans="26:28">
      <c r="Z645">
        <f t="shared" ref="Z645:Z708" si="196">Z644+0.1</f>
        <v>64.200000000000628</v>
      </c>
      <c r="AA645">
        <f t="shared" si="195"/>
        <v>2.1952737034556016E-35</v>
      </c>
      <c r="AB645">
        <f t="shared" ref="AB645:AB708" si="197">_xlfn.GAMMA.DIST($AH$1,$Z645,1,TRUE)</f>
        <v>2.5059323478839327E-35</v>
      </c>
    </row>
    <row r="646" spans="26:28">
      <c r="Z646">
        <f t="shared" si="196"/>
        <v>64.300000000000622</v>
      </c>
      <c r="AA646">
        <f t="shared" si="195"/>
        <v>1.7832522164033116E-35</v>
      </c>
      <c r="AB646">
        <f t="shared" si="197"/>
        <v>2.0351656049010707E-35</v>
      </c>
    </row>
    <row r="647" spans="26:28">
      <c r="Z647">
        <f t="shared" si="196"/>
        <v>64.400000000000617</v>
      </c>
      <c r="AA647">
        <f t="shared" si="195"/>
        <v>1.448337749751803E-35</v>
      </c>
      <c r="AB647">
        <f t="shared" si="197"/>
        <v>1.6525836489846348E-35</v>
      </c>
    </row>
    <row r="648" spans="26:28">
      <c r="Z648">
        <f t="shared" si="196"/>
        <v>64.500000000000611</v>
      </c>
      <c r="AA648">
        <f t="shared" si="195"/>
        <v>1.1761426856093337E-35</v>
      </c>
      <c r="AB648">
        <f t="shared" si="197"/>
        <v>1.3417158045392877E-35</v>
      </c>
    </row>
    <row r="649" spans="26:28">
      <c r="Z649">
        <f t="shared" si="196"/>
        <v>64.600000000000605</v>
      </c>
      <c r="AA649">
        <f t="shared" si="195"/>
        <v>9.5495599728711575E-36</v>
      </c>
      <c r="AB649">
        <f t="shared" si="197"/>
        <v>1.0891585572535889E-35</v>
      </c>
    </row>
    <row r="650" spans="26:28">
      <c r="Z650">
        <f t="shared" si="196"/>
        <v>64.7000000000006</v>
      </c>
      <c r="AA650">
        <f t="shared" si="195"/>
        <v>7.7524682869859013E-36</v>
      </c>
      <c r="AB650">
        <f t="shared" si="197"/>
        <v>8.8400611659982328E-36</v>
      </c>
    </row>
    <row r="651" spans="26:28">
      <c r="Z651">
        <f t="shared" si="196"/>
        <v>64.800000000000594</v>
      </c>
      <c r="AA651">
        <f t="shared" si="195"/>
        <v>6.2925985790613775E-36</v>
      </c>
      <c r="AB651">
        <f t="shared" si="197"/>
        <v>7.1738637228686113E-36</v>
      </c>
    </row>
    <row r="652" spans="26:28">
      <c r="Z652">
        <f t="shared" si="196"/>
        <v>64.900000000000588</v>
      </c>
      <c r="AA652">
        <f t="shared" si="195"/>
        <v>5.1068552832459719E-36</v>
      </c>
      <c r="AB652">
        <f t="shared" si="197"/>
        <v>5.8208279910348933E-36</v>
      </c>
    </row>
    <row r="653" spans="26:28">
      <c r="Z653">
        <f t="shared" si="196"/>
        <v>65.000000000000583</v>
      </c>
      <c r="AA653">
        <f t="shared" si="195"/>
        <v>4.1439133887604824E-36</v>
      </c>
      <c r="AB653">
        <f t="shared" si="197"/>
        <v>4.7222644089446749E-36</v>
      </c>
    </row>
    <row r="654" spans="26:28">
      <c r="Z654">
        <f t="shared" si="196"/>
        <v>65.100000000000577</v>
      </c>
      <c r="AA654">
        <f t="shared" si="195"/>
        <v>3.3620292311245629E-36</v>
      </c>
      <c r="AB654">
        <f t="shared" si="197"/>
        <v>3.83045025128628E-36</v>
      </c>
    </row>
    <row r="655" spans="26:28">
      <c r="Z655">
        <f t="shared" si="196"/>
        <v>65.200000000000571</v>
      </c>
      <c r="AA655">
        <f t="shared" si="195"/>
        <v>2.7272572082810008E-36</v>
      </c>
      <c r="AB655">
        <f t="shared" si="197"/>
        <v>3.1065864442842345E-36</v>
      </c>
    </row>
    <row r="656" spans="26:28">
      <c r="Z656">
        <f t="shared" si="196"/>
        <v>65.300000000000566</v>
      </c>
      <c r="AA656">
        <f t="shared" si="195"/>
        <v>2.2119973894132742E-36</v>
      </c>
      <c r="AB656">
        <f t="shared" si="197"/>
        <v>2.5191338849772733E-36</v>
      </c>
    </row>
    <row r="657" spans="26:28">
      <c r="Z657">
        <f t="shared" si="196"/>
        <v>65.40000000000056</v>
      </c>
      <c r="AA657">
        <f t="shared" si="195"/>
        <v>1.7938128093258155E-36</v>
      </c>
      <c r="AB657">
        <f t="shared" si="197"/>
        <v>2.0424589923286696E-36</v>
      </c>
    </row>
    <row r="658" spans="26:28">
      <c r="Z658">
        <f t="shared" si="196"/>
        <v>65.500000000000554</v>
      </c>
      <c r="AA658">
        <f t="shared" si="195"/>
        <v>1.4544665272421919E-36</v>
      </c>
      <c r="AB658">
        <f t="shared" si="197"/>
        <v>1.6557311892999234E-36</v>
      </c>
    </row>
    <row r="659" spans="26:28">
      <c r="Z659">
        <f t="shared" si="196"/>
        <v>65.600000000000549</v>
      </c>
      <c r="AA659">
        <f t="shared" si="195"/>
        <v>1.1791377405528112E-36</v>
      </c>
      <c r="AB659">
        <f t="shared" si="197"/>
        <v>1.3420255996648043E-36</v>
      </c>
    </row>
    <row r="660" spans="26:28">
      <c r="Z660">
        <f t="shared" si="196"/>
        <v>65.700000000000543</v>
      </c>
      <c r="AA660">
        <f t="shared" si="195"/>
        <v>9.5578376140931433E-37</v>
      </c>
      <c r="AB660">
        <f t="shared" si="197"/>
        <v>1.0875928790124668E-36</v>
      </c>
    </row>
    <row r="661" spans="26:28">
      <c r="Z661">
        <f t="shared" si="196"/>
        <v>65.800000000000537</v>
      </c>
      <c r="AA661">
        <f t="shared" si="195"/>
        <v>7.7462079772649512E-37</v>
      </c>
      <c r="AB661">
        <f t="shared" si="197"/>
        <v>8.8126514380721323E-37</v>
      </c>
    </row>
    <row r="662" spans="26:28">
      <c r="Z662">
        <f t="shared" si="196"/>
        <v>65.900000000000531</v>
      </c>
      <c r="AA662">
        <f t="shared" si="195"/>
        <v>6.277014839802295E-37</v>
      </c>
      <c r="AB662">
        <f t="shared" si="197"/>
        <v>7.1397270778918349E-37</v>
      </c>
    </row>
    <row r="663" spans="26:28">
      <c r="Z663">
        <f t="shared" si="196"/>
        <v>66.000000000000526</v>
      </c>
      <c r="AA663">
        <f t="shared" si="195"/>
        <v>5.0857118862065969E-37</v>
      </c>
      <c r="AB663">
        <f t="shared" si="197"/>
        <v>5.7835102018422425E-37</v>
      </c>
    </row>
    <row r="664" spans="26:28">
      <c r="Z664">
        <f t="shared" si="196"/>
        <v>66.10000000000052</v>
      </c>
      <c r="AA664">
        <f t="shared" si="195"/>
        <v>4.1198845343588118E-37</v>
      </c>
      <c r="AB664">
        <f t="shared" si="197"/>
        <v>4.6842102016186083E-37</v>
      </c>
    </row>
    <row r="665" spans="26:28">
      <c r="Z665">
        <f t="shared" si="196"/>
        <v>66.200000000000514</v>
      </c>
      <c r="AA665">
        <f t="shared" si="195"/>
        <v>3.3369763424590387E-37</v>
      </c>
      <c r="AB665">
        <f t="shared" si="197"/>
        <v>3.793292360032469E-37</v>
      </c>
    </row>
    <row r="666" spans="26:28">
      <c r="Z666">
        <f t="shared" si="196"/>
        <v>66.300000000000509</v>
      </c>
      <c r="AA666">
        <f t="shared" si="195"/>
        <v>2.7024402495096465E-37</v>
      </c>
      <c r="AB666">
        <f t="shared" si="197"/>
        <v>3.0713649556409541E-37</v>
      </c>
    </row>
    <row r="667" spans="26:28">
      <c r="Z667">
        <f t="shared" si="196"/>
        <v>66.400000000000503</v>
      </c>
      <c r="AA667">
        <f t="shared" si="195"/>
        <v>2.1882355053525009E-37</v>
      </c>
      <c r="AB667">
        <f t="shared" si="197"/>
        <v>2.4864618300288301E-37</v>
      </c>
    </row>
    <row r="668" spans="26:28">
      <c r="Z668">
        <f t="shared" si="196"/>
        <v>66.500000000000497</v>
      </c>
      <c r="AA668">
        <f t="shared" si="195"/>
        <v>1.7716058452124727E-37</v>
      </c>
      <c r="AB668">
        <f t="shared" si="197"/>
        <v>2.01264662057759E-37</v>
      </c>
    </row>
    <row r="669" spans="26:28">
      <c r="Z669">
        <f t="shared" si="196"/>
        <v>66.600000000000492</v>
      </c>
      <c r="AA669">
        <f t="shared" si="195"/>
        <v>1.4340864412130368E-37</v>
      </c>
      <c r="AB669">
        <f t="shared" si="197"/>
        <v>1.6288785911201572E-37</v>
      </c>
    </row>
    <row r="670" spans="26:28">
      <c r="Z670">
        <f t="shared" si="196"/>
        <v>66.700000000000486</v>
      </c>
      <c r="AA670">
        <f t="shared" si="195"/>
        <v>1.1606969216516121E-37</v>
      </c>
      <c r="AB670">
        <f t="shared" si="197"/>
        <v>1.3180911760316361E-37</v>
      </c>
    </row>
    <row r="671" spans="26:28">
      <c r="Z671">
        <f t="shared" si="196"/>
        <v>66.80000000000048</v>
      </c>
      <c r="AA671">
        <f t="shared" si="195"/>
        <v>9.3928569784208788E-38</v>
      </c>
      <c r="AB671">
        <f t="shared" si="197"/>
        <v>1.0664434608072053E-37</v>
      </c>
    </row>
    <row r="672" spans="26:28">
      <c r="Z672">
        <f t="shared" si="196"/>
        <v>66.900000000000475</v>
      </c>
      <c r="AA672">
        <f t="shared" si="195"/>
        <v>7.5999731244253294E-38</v>
      </c>
      <c r="AB672">
        <f t="shared" si="197"/>
        <v>8.6271223808950479E-38</v>
      </c>
    </row>
    <row r="673" spans="26:28">
      <c r="Z673">
        <f t="shared" si="196"/>
        <v>67.000000000000469</v>
      </c>
      <c r="AA673">
        <f t="shared" si="195"/>
        <v>6.1483979519819107E-38</v>
      </c>
      <c r="AB673">
        <f t="shared" si="197"/>
        <v>6.9779831563574016E-38</v>
      </c>
    </row>
    <row r="674" spans="26:28">
      <c r="Z674">
        <f t="shared" si="196"/>
        <v>67.100000000000463</v>
      </c>
      <c r="AA674">
        <f t="shared" si="195"/>
        <v>4.9733330444575023E-38</v>
      </c>
      <c r="AB674">
        <f t="shared" si="197"/>
        <v>5.6432566725971254E-38</v>
      </c>
    </row>
    <row r="675" spans="26:28">
      <c r="Z675">
        <f t="shared" si="196"/>
        <v>67.200000000000458</v>
      </c>
      <c r="AA675">
        <f t="shared" si="195"/>
        <v>4.0222482699286629E-38</v>
      </c>
      <c r="AB675">
        <f t="shared" si="197"/>
        <v>4.5631601757365804E-38</v>
      </c>
    </row>
    <row r="676" spans="26:28">
      <c r="Z676">
        <f t="shared" si="196"/>
        <v>67.300000000000452</v>
      </c>
      <c r="AA676">
        <f t="shared" si="195"/>
        <v>3.252565530613737E-38</v>
      </c>
      <c r="AB676">
        <f t="shared" si="197"/>
        <v>3.6892470613128172E-38</v>
      </c>
    </row>
    <row r="677" spans="26:28">
      <c r="Z677">
        <f t="shared" si="196"/>
        <v>67.400000000000446</v>
      </c>
      <c r="AA677">
        <f t="shared" si="195"/>
        <v>2.6297785746821314E-38</v>
      </c>
      <c r="AB677">
        <f t="shared" si="197"/>
        <v>2.9822632467636615E-38</v>
      </c>
    </row>
    <row r="678" spans="26:28">
      <c r="Z678">
        <f t="shared" si="196"/>
        <v>67.500000000000441</v>
      </c>
      <c r="AA678">
        <f t="shared" si="195"/>
        <v>2.1259270142551989E-38</v>
      </c>
      <c r="AB678">
        <f t="shared" si="197"/>
        <v>2.4104077536514229E-38</v>
      </c>
    </row>
    <row r="679" spans="26:28">
      <c r="Z679">
        <f t="shared" si="196"/>
        <v>67.600000000000435</v>
      </c>
      <c r="AA679">
        <f t="shared" si="195"/>
        <v>1.718358013879738E-38</v>
      </c>
      <c r="AB679">
        <f t="shared" si="197"/>
        <v>1.9479214990710971E-38</v>
      </c>
    </row>
    <row r="680" spans="26:28">
      <c r="Z680">
        <f t="shared" si="196"/>
        <v>67.700000000000429</v>
      </c>
      <c r="AA680">
        <f t="shared" si="195"/>
        <v>1.3887215753883741E-38</v>
      </c>
      <c r="AB680">
        <f t="shared" si="197"/>
        <v>1.5739425438000697E-38</v>
      </c>
    </row>
    <row r="681" spans="26:28">
      <c r="Z681">
        <f t="shared" si="196"/>
        <v>67.800000000000423</v>
      </c>
      <c r="AA681">
        <f t="shared" si="195"/>
        <v>1.1221554797230108E-38</v>
      </c>
      <c r="AB681">
        <f t="shared" si="197"/>
        <v>1.271577629651139E-38</v>
      </c>
    </row>
    <row r="682" spans="26:28">
      <c r="Z682">
        <f t="shared" si="196"/>
        <v>67.900000000000418</v>
      </c>
      <c r="AA682">
        <f t="shared" si="195"/>
        <v>9.066241871553901E-39</v>
      </c>
      <c r="AB682">
        <f t="shared" si="197"/>
        <v>1.0271492564700539E-38</v>
      </c>
    </row>
    <row r="683" spans="26:28">
      <c r="Z683">
        <f t="shared" si="196"/>
        <v>68.000000000000412</v>
      </c>
      <c r="AA683">
        <f t="shared" si="195"/>
        <v>7.3238269722146388E-39</v>
      </c>
      <c r="AB683">
        <f t="shared" si="197"/>
        <v>8.2958520437573046E-39</v>
      </c>
    </row>
    <row r="684" spans="26:28">
      <c r="Z684">
        <f t="shared" si="196"/>
        <v>68.100000000000406</v>
      </c>
      <c r="AA684">
        <f t="shared" si="195"/>
        <v>5.9154181586065871E-39</v>
      </c>
      <c r="AB684">
        <f t="shared" si="197"/>
        <v>6.6992362813970616E-39</v>
      </c>
    </row>
    <row r="685" spans="26:28">
      <c r="Z685">
        <f t="shared" si="196"/>
        <v>68.200000000000401</v>
      </c>
      <c r="AA685">
        <f t="shared" si="195"/>
        <v>4.7771570361328209E-39</v>
      </c>
      <c r="AB685">
        <f t="shared" si="197"/>
        <v>5.4091190580789991E-39</v>
      </c>
    </row>
    <row r="686" spans="26:28">
      <c r="Z686">
        <f t="shared" si="196"/>
        <v>68.300000000000395</v>
      </c>
      <c r="AA686">
        <f t="shared" si="195"/>
        <v>3.8573617566580934E-39</v>
      </c>
      <c r="AB686">
        <f t="shared" si="197"/>
        <v>4.3668153069903324E-39</v>
      </c>
    </row>
    <row r="687" spans="26:28">
      <c r="Z687">
        <f t="shared" si="196"/>
        <v>68.400000000000389</v>
      </c>
      <c r="AA687">
        <f t="shared" si="195"/>
        <v>3.1142114700186514E-39</v>
      </c>
      <c r="AB687">
        <f t="shared" si="197"/>
        <v>3.5248467208155539E-39</v>
      </c>
    </row>
    <row r="688" spans="26:28">
      <c r="Z688">
        <f t="shared" si="196"/>
        <v>68.500000000000384</v>
      </c>
      <c r="AA688">
        <f t="shared" si="195"/>
        <v>2.5138699000684988E-39</v>
      </c>
      <c r="AB688">
        <f t="shared" si="197"/>
        <v>2.8448073939620128E-39</v>
      </c>
    </row>
    <row r="689" spans="26:28">
      <c r="Z689">
        <f t="shared" si="196"/>
        <v>68.600000000000378</v>
      </c>
      <c r="AA689">
        <f t="shared" si="195"/>
        <v>2.0289650018115445E-39</v>
      </c>
      <c r="AB689">
        <f t="shared" si="197"/>
        <v>2.295634851913688E-39</v>
      </c>
    </row>
    <row r="690" spans="26:28">
      <c r="Z690">
        <f t="shared" si="196"/>
        <v>68.700000000000372</v>
      </c>
      <c r="AA690">
        <f t="shared" si="195"/>
        <v>1.6373573159602915E-39</v>
      </c>
      <c r="AB690">
        <f t="shared" si="197"/>
        <v>1.8522096841171102E-39</v>
      </c>
    </row>
    <row r="691" spans="26:28">
      <c r="Z691">
        <f t="shared" si="196"/>
        <v>68.800000000000367</v>
      </c>
      <c r="AA691">
        <f t="shared" si="195"/>
        <v>1.3211423525810255E-39</v>
      </c>
      <c r="AB691">
        <f t="shared" si="197"/>
        <v>1.4942214992815733E-39</v>
      </c>
    </row>
    <row r="692" spans="26:28">
      <c r="Z692">
        <f t="shared" si="196"/>
        <v>68.900000000000361</v>
      </c>
      <c r="AA692">
        <f t="shared" si="195"/>
        <v>1.0658426583395389E-39</v>
      </c>
      <c r="AB692">
        <f t="shared" si="197"/>
        <v>1.2052506931469392E-39</v>
      </c>
    </row>
    <row r="693" spans="26:28">
      <c r="Z693">
        <f t="shared" si="196"/>
        <v>69.000000000000355</v>
      </c>
      <c r="AA693">
        <f t="shared" si="195"/>
        <v>8.5975360108614961E-40</v>
      </c>
      <c r="AB693">
        <f t="shared" si="197"/>
        <v>9.7202507154310809E-40</v>
      </c>
    </row>
    <row r="694" spans="26:28">
      <c r="Z694">
        <f t="shared" si="196"/>
        <v>69.10000000000035</v>
      </c>
      <c r="AA694">
        <f t="shared" si="195"/>
        <v>6.9341370600172786E-40</v>
      </c>
      <c r="AB694">
        <f t="shared" si="197"/>
        <v>7.8381812279050115E-40</v>
      </c>
    </row>
    <row r="695" spans="26:28">
      <c r="Z695">
        <f t="shared" si="196"/>
        <v>69.200000000000344</v>
      </c>
      <c r="AA695">
        <f t="shared" si="195"/>
        <v>5.591758958479949E-40</v>
      </c>
      <c r="AB695">
        <f t="shared" si="197"/>
        <v>6.3196202194629788E-40</v>
      </c>
    </row>
    <row r="696" spans="26:28">
      <c r="Z696">
        <f t="shared" si="196"/>
        <v>69.300000000000338</v>
      </c>
      <c r="AA696">
        <f t="shared" si="195"/>
        <v>4.5086046506397774E-40</v>
      </c>
      <c r="AB696">
        <f t="shared" si="197"/>
        <v>5.094535503323003E-40</v>
      </c>
    </row>
    <row r="697" spans="26:28">
      <c r="Z697">
        <f t="shared" si="196"/>
        <v>69.400000000000333</v>
      </c>
      <c r="AA697">
        <f t="shared" si="195"/>
        <v>3.6347424938261999E-40</v>
      </c>
      <c r="AB697">
        <f t="shared" si="197"/>
        <v>4.1063525079695225E-40</v>
      </c>
    </row>
    <row r="698" spans="26:28">
      <c r="Z698">
        <f t="shared" si="196"/>
        <v>69.500000000000327</v>
      </c>
      <c r="AA698">
        <f t="shared" si="195"/>
        <v>2.9298339842528114E-40</v>
      </c>
      <c r="AB698">
        <f t="shared" si="197"/>
        <v>3.3093749389352173E-40</v>
      </c>
    </row>
    <row r="699" spans="26:28">
      <c r="Z699">
        <f t="shared" si="196"/>
        <v>69.600000000000321</v>
      </c>
      <c r="AA699">
        <f t="shared" si="195"/>
        <v>2.3612954762464957E-40</v>
      </c>
      <c r="AB699">
        <f t="shared" si="197"/>
        <v>2.6666985010208503E-40</v>
      </c>
    </row>
    <row r="700" spans="26:28">
      <c r="Z700">
        <f t="shared" si="196"/>
        <v>69.700000000000315</v>
      </c>
      <c r="AA700">
        <f t="shared" si="195"/>
        <v>1.9028112280171877E-40</v>
      </c>
      <c r="AB700">
        <f t="shared" si="197"/>
        <v>2.148523681568638E-40</v>
      </c>
    </row>
    <row r="701" spans="26:28">
      <c r="Z701">
        <f t="shared" si="196"/>
        <v>69.80000000000031</v>
      </c>
      <c r="AA701">
        <f t="shared" si="195"/>
        <v>1.5331308103019151E-40</v>
      </c>
      <c r="AB701">
        <f t="shared" si="197"/>
        <v>1.7307914670058127E-40</v>
      </c>
    </row>
    <row r="702" spans="26:28">
      <c r="Z702">
        <f t="shared" si="196"/>
        <v>69.900000000000304</v>
      </c>
      <c r="AA702">
        <f t="shared" si="195"/>
        <v>1.2350966427112123E-40</v>
      </c>
      <c r="AB702">
        <f t="shared" si="197"/>
        <v>1.3940803480741507E-40</v>
      </c>
    </row>
    <row r="703" spans="26:28">
      <c r="Z703">
        <f t="shared" si="196"/>
        <v>70.000000000000298</v>
      </c>
      <c r="AA703">
        <f t="shared" si="195"/>
        <v>9.9485773839979068E-41</v>
      </c>
      <c r="AB703">
        <f t="shared" si="197"/>
        <v>1.1227147045698801E-40</v>
      </c>
    </row>
    <row r="704" spans="26:28">
      <c r="Z704">
        <f t="shared" si="196"/>
        <v>70.100000000000293</v>
      </c>
      <c r="AA704">
        <f t="shared" si="195"/>
        <v>8.0123409680663472E-41</v>
      </c>
      <c r="AB704">
        <f t="shared" si="197"/>
        <v>9.0404416788797562E-41</v>
      </c>
    </row>
    <row r="705" spans="26:28">
      <c r="Z705">
        <f t="shared" si="196"/>
        <v>70.200000000000287</v>
      </c>
      <c r="AA705">
        <f t="shared" si="195"/>
        <v>6.452029567477529E-41</v>
      </c>
      <c r="AB705">
        <f t="shared" si="197"/>
        <v>7.2786126098311419E-41</v>
      </c>
    </row>
    <row r="706" spans="26:28">
      <c r="Z706">
        <f t="shared" si="196"/>
        <v>70.300000000000281</v>
      </c>
      <c r="AA706">
        <f t="shared" si="195"/>
        <v>5.1948360839526943E-41</v>
      </c>
      <c r="AB706">
        <f t="shared" si="197"/>
        <v>5.8593085268311772E-41</v>
      </c>
    </row>
    <row r="707" spans="26:28">
      <c r="Z707">
        <f t="shared" si="196"/>
        <v>70.400000000000276</v>
      </c>
      <c r="AA707">
        <f t="shared" si="195"/>
        <v>4.1820190624994114E-41</v>
      </c>
      <c r="AB707">
        <f t="shared" si="197"/>
        <v>4.7161001414339415E-41</v>
      </c>
    </row>
    <row r="708" spans="26:28">
      <c r="Z708">
        <f t="shared" si="196"/>
        <v>70.50000000000027</v>
      </c>
      <c r="AA708">
        <f t="shared" ref="AA708:AA771" si="198">_xlfn.GAMMA.DIST($AH$1,$Z708+1,1,FALSE)</f>
        <v>3.3661922372270876E-41</v>
      </c>
      <c r="AB708">
        <f t="shared" si="197"/>
        <v>3.7954095468236507E-41</v>
      </c>
    </row>
    <row r="709" spans="26:28">
      <c r="Z709">
        <f t="shared" ref="Z709:Z772" si="199">Z708+0.1</f>
        <v>70.600000000000264</v>
      </c>
      <c r="AA709">
        <f t="shared" si="198"/>
        <v>2.709135036487167E-41</v>
      </c>
      <c r="AB709">
        <f t="shared" ref="AB709:AB772" si="200">_xlfn.GAMMA.DIST($AH$1,$Z709,1,TRUE)</f>
        <v>3.0540302477436523E-41</v>
      </c>
    </row>
    <row r="710" spans="26:28">
      <c r="Z710">
        <f t="shared" si="199"/>
        <v>70.700000000000259</v>
      </c>
      <c r="AA710">
        <f t="shared" si="198"/>
        <v>2.1800241791995219E-41</v>
      </c>
      <c r="AB710">
        <f t="shared" si="200"/>
        <v>2.4571245355153821E-41</v>
      </c>
    </row>
    <row r="711" spans="26:28">
      <c r="Z711">
        <f t="shared" si="199"/>
        <v>70.800000000000253</v>
      </c>
      <c r="AA711">
        <f t="shared" si="198"/>
        <v>1.7540055880575092E-41</v>
      </c>
      <c r="AB711">
        <f t="shared" si="200"/>
        <v>1.976606567039096E-41</v>
      </c>
    </row>
    <row r="712" spans="26:28">
      <c r="Z712">
        <f t="shared" si="199"/>
        <v>70.900000000000247</v>
      </c>
      <c r="AA712">
        <f t="shared" si="198"/>
        <v>1.411041298443172E-41</v>
      </c>
      <c r="AB712">
        <f t="shared" si="200"/>
        <v>1.5898370536294402E-41</v>
      </c>
    </row>
    <row r="713" spans="26:28">
      <c r="Z713">
        <f t="shared" si="199"/>
        <v>71.000000000000242</v>
      </c>
      <c r="AA713">
        <f t="shared" si="198"/>
        <v>1.134978546625278E-41</v>
      </c>
      <c r="AB713">
        <f t="shared" si="200"/>
        <v>1.2785696617010197E-41</v>
      </c>
    </row>
    <row r="714" spans="26:28">
      <c r="Z714">
        <f t="shared" si="199"/>
        <v>71.100000000000236</v>
      </c>
      <c r="AA714">
        <f t="shared" si="198"/>
        <v>9.127983381342851E-42</v>
      </c>
      <c r="AB714">
        <f t="shared" si="200"/>
        <v>1.0281007108133994E-41</v>
      </c>
    </row>
    <row r="715" spans="26:28">
      <c r="Z715">
        <f t="shared" si="199"/>
        <v>71.20000000000023</v>
      </c>
      <c r="AA715">
        <f t="shared" si="198"/>
        <v>7.3400898169346596E-42</v>
      </c>
      <c r="AB715">
        <f t="shared" si="200"/>
        <v>8.2658304235389236E-42</v>
      </c>
    </row>
    <row r="716" spans="26:28">
      <c r="Z716">
        <f t="shared" si="199"/>
        <v>71.300000000000225</v>
      </c>
      <c r="AA716">
        <f t="shared" si="198"/>
        <v>5.9015669396945165E-42</v>
      </c>
      <c r="AB716">
        <f t="shared" si="200"/>
        <v>6.6447244287859261E-42</v>
      </c>
    </row>
    <row r="717" spans="26:28">
      <c r="Z717">
        <f t="shared" si="199"/>
        <v>71.400000000000219</v>
      </c>
      <c r="AA717">
        <f t="shared" si="198"/>
        <v>4.7443073398108708E-42</v>
      </c>
      <c r="AB717">
        <f t="shared" si="200"/>
        <v>5.3408107893453792E-42</v>
      </c>
    </row>
    <row r="718" spans="26:28">
      <c r="Z718">
        <f t="shared" si="199"/>
        <v>71.500000000000213</v>
      </c>
      <c r="AA718">
        <f t="shared" si="198"/>
        <v>3.8134485484676174E-42</v>
      </c>
      <c r="AB718">
        <f t="shared" si="200"/>
        <v>4.2921730959661235E-42</v>
      </c>
    </row>
    <row r="719" spans="26:28">
      <c r="Z719">
        <f t="shared" si="199"/>
        <v>71.600000000000207</v>
      </c>
      <c r="AA719">
        <f t="shared" si="198"/>
        <v>3.0648036027302577E-42</v>
      </c>
      <c r="AB719">
        <f t="shared" si="200"/>
        <v>3.4489521125663439E-42</v>
      </c>
    </row>
    <row r="720" spans="26:28">
      <c r="Z720">
        <f t="shared" si="199"/>
        <v>71.700000000000202</v>
      </c>
      <c r="AA720">
        <f t="shared" si="198"/>
        <v>2.4627888216903158E-42</v>
      </c>
      <c r="AB720">
        <f t="shared" si="200"/>
        <v>2.7710035631585309E-42</v>
      </c>
    </row>
    <row r="721" spans="26:28">
      <c r="Z721">
        <f t="shared" si="199"/>
        <v>71.800000000000196</v>
      </c>
      <c r="AA721">
        <f t="shared" si="198"/>
        <v>1.9787528221821344E-42</v>
      </c>
      <c r="AB721">
        <f t="shared" si="200"/>
        <v>2.2260097898160296E-42</v>
      </c>
    </row>
    <row r="722" spans="26:28">
      <c r="Z722">
        <f t="shared" si="199"/>
        <v>71.90000000000019</v>
      </c>
      <c r="AA722">
        <f t="shared" si="198"/>
        <v>1.5896292791921109E-42</v>
      </c>
      <c r="AB722">
        <f t="shared" si="200"/>
        <v>1.7879575518631634E-42</v>
      </c>
    </row>
    <row r="723" spans="26:28">
      <c r="Z723">
        <f t="shared" si="199"/>
        <v>72.000000000000185</v>
      </c>
      <c r="AA723">
        <f t="shared" si="198"/>
        <v>1.2768508649535677E-42</v>
      </c>
      <c r="AB723">
        <f t="shared" si="200"/>
        <v>1.4359111507576693E-42</v>
      </c>
    </row>
    <row r="724" spans="26:28">
      <c r="Z724">
        <f t="shared" si="199"/>
        <v>72.100000000000179</v>
      </c>
      <c r="AA724">
        <f t="shared" si="198"/>
        <v>1.0254738611495842E-42</v>
      </c>
      <c r="AB724">
        <f t="shared" si="200"/>
        <v>1.1530237267914747E-42</v>
      </c>
    </row>
    <row r="725" spans="26:28">
      <c r="Z725">
        <f t="shared" si="199"/>
        <v>72.200000000000173</v>
      </c>
      <c r="AA725">
        <f t="shared" si="198"/>
        <v>8.2347268029332871E-43</v>
      </c>
      <c r="AB725">
        <f t="shared" si="200"/>
        <v>9.257406066042976E-43</v>
      </c>
    </row>
    <row r="726" spans="26:28">
      <c r="Z726">
        <f t="shared" si="199"/>
        <v>72.300000000000168</v>
      </c>
      <c r="AA726">
        <f t="shared" si="198"/>
        <v>6.6117139988287313E-43</v>
      </c>
      <c r="AB726">
        <f t="shared" si="200"/>
        <v>7.4315748909158699E-43</v>
      </c>
    </row>
    <row r="727" spans="26:28">
      <c r="Z727">
        <f t="shared" si="199"/>
        <v>72.400000000000162</v>
      </c>
      <c r="AA727">
        <f t="shared" si="198"/>
        <v>5.3078576591812772E-43</v>
      </c>
      <c r="AB727">
        <f t="shared" si="200"/>
        <v>5.9650344953452767E-43</v>
      </c>
    </row>
    <row r="728" spans="26:28">
      <c r="Z728">
        <f t="shared" si="199"/>
        <v>72.500000000000156</v>
      </c>
      <c r="AA728">
        <f t="shared" si="198"/>
        <v>4.2605425162195034E-43</v>
      </c>
      <c r="AB728">
        <f t="shared" si="200"/>
        <v>4.7872454749860294E-43</v>
      </c>
    </row>
    <row r="729" spans="26:28">
      <c r="Z729">
        <f t="shared" si="199"/>
        <v>72.600000000000151</v>
      </c>
      <c r="AA729">
        <f t="shared" si="198"/>
        <v>3.4194089782531616E-43</v>
      </c>
      <c r="AB729">
        <f t="shared" si="200"/>
        <v>3.8414850983616608E-43</v>
      </c>
    </row>
    <row r="730" spans="26:28">
      <c r="Z730">
        <f t="shared" si="199"/>
        <v>72.700000000000145</v>
      </c>
      <c r="AA730">
        <f t="shared" si="198"/>
        <v>2.7439600351710284E-43</v>
      </c>
      <c r="AB730">
        <f t="shared" si="200"/>
        <v>3.0821474146839473E-43</v>
      </c>
    </row>
    <row r="731" spans="26:28">
      <c r="Z731">
        <f t="shared" si="199"/>
        <v>72.800000000000139</v>
      </c>
      <c r="AA731">
        <f t="shared" si="198"/>
        <v>2.2016343213842929E-43</v>
      </c>
      <c r="AB731">
        <f t="shared" si="200"/>
        <v>2.4725696763398267E-43</v>
      </c>
    </row>
    <row r="732" spans="26:28">
      <c r="Z732">
        <f t="shared" si="199"/>
        <v>72.900000000000134</v>
      </c>
      <c r="AA732">
        <f t="shared" si="198"/>
        <v>1.7662547546580957E-43</v>
      </c>
      <c r="AB732">
        <f t="shared" si="200"/>
        <v>1.9832827267112543E-43</v>
      </c>
    </row>
    <row r="733" spans="26:28">
      <c r="Z733">
        <f t="shared" si="199"/>
        <v>73.000000000000128</v>
      </c>
      <c r="AA733">
        <f t="shared" si="198"/>
        <v>1.4167797268665301E-43</v>
      </c>
      <c r="AB733">
        <f t="shared" si="200"/>
        <v>1.5906028580411204E-43</v>
      </c>
    </row>
    <row r="734" spans="26:28">
      <c r="Z734">
        <f t="shared" si="199"/>
        <v>73.100000000000122</v>
      </c>
      <c r="AA734">
        <f t="shared" si="198"/>
        <v>1.1362979856788991E-43</v>
      </c>
      <c r="AB734">
        <f t="shared" si="200"/>
        <v>1.2754986564190108E-43</v>
      </c>
    </row>
    <row r="735" spans="26:28">
      <c r="Z735">
        <f t="shared" si="199"/>
        <v>73.200000000000117</v>
      </c>
      <c r="AA735">
        <f t="shared" si="198"/>
        <v>9.1121976917715973E-44</v>
      </c>
      <c r="AB735">
        <f t="shared" si="200"/>
        <v>1.0226792631099619E-43</v>
      </c>
    </row>
    <row r="736" spans="26:28">
      <c r="Z736">
        <f t="shared" si="199"/>
        <v>73.300000000000111</v>
      </c>
      <c r="AA736">
        <f t="shared" si="198"/>
        <v>7.30625967128524E-44</v>
      </c>
      <c r="AB736">
        <f t="shared" si="200"/>
        <v>8.1986089208715036E-44</v>
      </c>
    </row>
    <row r="737" spans="26:28">
      <c r="Z737">
        <f t="shared" si="199"/>
        <v>73.400000000000105</v>
      </c>
      <c r="AA737">
        <f t="shared" si="198"/>
        <v>5.8574451007322243E-44</v>
      </c>
      <c r="AB737">
        <f t="shared" si="200"/>
        <v>6.5717683616411296E-44</v>
      </c>
    </row>
    <row r="738" spans="26:28">
      <c r="Z738">
        <f t="shared" si="199"/>
        <v>73.500000000000099</v>
      </c>
      <c r="AA738">
        <f t="shared" si="198"/>
        <v>4.6952917525688981E-44</v>
      </c>
      <c r="AB738">
        <f t="shared" si="200"/>
        <v>5.2670295876662581E-44</v>
      </c>
    </row>
    <row r="739" spans="26:28">
      <c r="Z739">
        <f t="shared" si="199"/>
        <v>73.600000000000094</v>
      </c>
      <c r="AA739">
        <f t="shared" si="198"/>
        <v>3.7632082505235783E-44</v>
      </c>
      <c r="AB739">
        <f t="shared" si="200"/>
        <v>4.2207612010846675E-44</v>
      </c>
    </row>
    <row r="740" spans="26:28">
      <c r="Z740">
        <f t="shared" si="199"/>
        <v>73.700000000000088</v>
      </c>
      <c r="AA740">
        <f t="shared" si="198"/>
        <v>3.0157498351273444E-44</v>
      </c>
      <c r="AB740">
        <f t="shared" si="200"/>
        <v>3.3818737951299267E-44</v>
      </c>
    </row>
    <row r="741" spans="26:28">
      <c r="Z741">
        <f t="shared" si="199"/>
        <v>73.800000000000082</v>
      </c>
      <c r="AA741">
        <f t="shared" si="198"/>
        <v>2.4164279137146596E-44</v>
      </c>
      <c r="AB741">
        <f t="shared" si="200"/>
        <v>2.7093535495558333E-44</v>
      </c>
    </row>
    <row r="742" spans="26:28">
      <c r="Z742">
        <f t="shared" si="199"/>
        <v>73.900000000000077</v>
      </c>
      <c r="AA742">
        <f t="shared" si="198"/>
        <v>1.9359490544969093E-44</v>
      </c>
      <c r="AB742">
        <f t="shared" si="200"/>
        <v>2.170279720531874E-44</v>
      </c>
    </row>
    <row r="743" spans="26:28">
      <c r="Z743">
        <f t="shared" si="199"/>
        <v>74.000000000000071</v>
      </c>
      <c r="AA743">
        <f t="shared" si="198"/>
        <v>1.5507994307594592E-44</v>
      </c>
      <c r="AB743">
        <f t="shared" si="200"/>
        <v>1.7382313117465951E-44</v>
      </c>
    </row>
    <row r="744" spans="26:28">
      <c r="Z744">
        <f t="shared" si="199"/>
        <v>74.100000000000065</v>
      </c>
      <c r="AA744">
        <f t="shared" si="198"/>
        <v>1.2421071098515492E-44</v>
      </c>
      <c r="AB744">
        <f t="shared" si="200"/>
        <v>1.3920067074016157E-44</v>
      </c>
    </row>
    <row r="745" spans="26:28">
      <c r="Z745">
        <f t="shared" si="199"/>
        <v>74.20000000000006</v>
      </c>
      <c r="AA745">
        <f t="shared" si="198"/>
        <v>9.9472778036872738E-45</v>
      </c>
      <c r="AB745">
        <f t="shared" si="200"/>
        <v>1.1145949393283095E-44</v>
      </c>
    </row>
    <row r="746" spans="26:28">
      <c r="Z746">
        <f t="shared" si="199"/>
        <v>74.300000000000054</v>
      </c>
      <c r="AA746">
        <f t="shared" si="198"/>
        <v>7.9651013913076142E-45</v>
      </c>
      <c r="AB746">
        <f t="shared" si="200"/>
        <v>8.9234924958666348E-45</v>
      </c>
    </row>
    <row r="747" spans="26:28">
      <c r="Z747">
        <f t="shared" si="199"/>
        <v>74.400000000000048</v>
      </c>
      <c r="AA747">
        <f t="shared" si="198"/>
        <v>6.3770571661206001E-45</v>
      </c>
      <c r="AB747">
        <f t="shared" si="200"/>
        <v>7.1432326090900965E-45</v>
      </c>
    </row>
    <row r="748" spans="26:28">
      <c r="Z748">
        <f t="shared" si="199"/>
        <v>74.500000000000043</v>
      </c>
      <c r="AA748">
        <f t="shared" si="198"/>
        <v>5.1049480799750436E-45</v>
      </c>
      <c r="AB748">
        <f t="shared" si="200"/>
        <v>5.7173783509737471E-45</v>
      </c>
    </row>
    <row r="749" spans="26:28">
      <c r="Z749">
        <f t="shared" si="199"/>
        <v>74.600000000000037</v>
      </c>
      <c r="AA749">
        <f t="shared" si="198"/>
        <v>4.0860572157165774E-45</v>
      </c>
      <c r="AB749">
        <f t="shared" si="200"/>
        <v>4.5755295056100653E-45</v>
      </c>
    </row>
    <row r="750" spans="26:28">
      <c r="Z750">
        <f t="shared" si="199"/>
        <v>74.700000000000031</v>
      </c>
      <c r="AA750">
        <f t="shared" si="198"/>
        <v>3.2700901826685114E-45</v>
      </c>
      <c r="AB750">
        <f t="shared" si="200"/>
        <v>3.6612396000262656E-45</v>
      </c>
    </row>
    <row r="751" spans="26:28">
      <c r="Z751">
        <f t="shared" si="199"/>
        <v>74.800000000000026</v>
      </c>
      <c r="AA751">
        <f t="shared" si="198"/>
        <v>2.6167200669908005E-45</v>
      </c>
      <c r="AB751">
        <f t="shared" si="200"/>
        <v>2.9292563584112581E-45</v>
      </c>
    </row>
    <row r="752" spans="26:28">
      <c r="Z752">
        <f t="shared" si="199"/>
        <v>74.90000000000002</v>
      </c>
      <c r="AA752">
        <f t="shared" si="198"/>
        <v>2.0936164674802031E-45</v>
      </c>
      <c r="AB752">
        <f t="shared" si="200"/>
        <v>2.3433066603493345E-45</v>
      </c>
    </row>
    <row r="753" spans="26:28">
      <c r="Z753">
        <f t="shared" si="199"/>
        <v>75.000000000000014</v>
      </c>
      <c r="AA753">
        <f t="shared" si="198"/>
        <v>1.6748633852204165E-45</v>
      </c>
      <c r="AB753">
        <f t="shared" si="200"/>
        <v>1.8743188098712947E-45</v>
      </c>
    </row>
    <row r="754" spans="26:28">
      <c r="Z754">
        <f t="shared" si="199"/>
        <v>75.100000000000009</v>
      </c>
      <c r="AA754">
        <f t="shared" si="198"/>
        <v>1.339689426071772E-45</v>
      </c>
      <c r="AB754">
        <f t="shared" si="200"/>
        <v>1.4989959755002702E-45</v>
      </c>
    </row>
    <row r="755" spans="26:28">
      <c r="Z755">
        <f t="shared" si="199"/>
        <v>75.2</v>
      </c>
      <c r="AA755">
        <f t="shared" si="198"/>
        <v>1.0714488059824095E-45</v>
      </c>
      <c r="AB755">
        <f t="shared" si="200"/>
        <v>1.1986715895961887E-45</v>
      </c>
    </row>
    <row r="756" spans="26:28">
      <c r="Z756">
        <f t="shared" si="199"/>
        <v>75.3</v>
      </c>
      <c r="AA756">
        <f t="shared" si="198"/>
        <v>8.5680373532006855E-46</v>
      </c>
      <c r="AB756">
        <f t="shared" si="200"/>
        <v>9.583911045591813E-46</v>
      </c>
    </row>
    <row r="757" spans="26:28">
      <c r="Z757">
        <f t="shared" si="199"/>
        <v>75.399999999999991</v>
      </c>
      <c r="AA757">
        <f t="shared" si="198"/>
        <v>6.8506847540561312E-46</v>
      </c>
      <c r="AB757">
        <f t="shared" si="200"/>
        <v>7.6617544296972006E-46</v>
      </c>
    </row>
    <row r="758" spans="26:28">
      <c r="Z758">
        <f t="shared" si="199"/>
        <v>75.499999999999986</v>
      </c>
      <c r="AA758">
        <f t="shared" si="198"/>
        <v>5.4768317149406408E-46</v>
      </c>
      <c r="AB758">
        <f t="shared" si="200"/>
        <v>6.1243027099888933E-46</v>
      </c>
    </row>
    <row r="759" spans="26:28">
      <c r="Z759">
        <f t="shared" si="199"/>
        <v>75.59999999999998</v>
      </c>
      <c r="AA759">
        <f t="shared" si="198"/>
        <v>4.3779184454111609E-46</v>
      </c>
      <c r="AB759">
        <f t="shared" si="200"/>
        <v>4.894722898936025E-46</v>
      </c>
    </row>
    <row r="760" spans="26:28">
      <c r="Z760">
        <f t="shared" si="199"/>
        <v>75.699999999999974</v>
      </c>
      <c r="AA760">
        <f t="shared" si="198"/>
        <v>3.4990396934767828E-46</v>
      </c>
      <c r="AB760">
        <f t="shared" si="200"/>
        <v>3.9114941735784563E-46</v>
      </c>
    </row>
    <row r="761" spans="26:28">
      <c r="Z761">
        <f t="shared" si="199"/>
        <v>75.799999999999969</v>
      </c>
      <c r="AA761">
        <f t="shared" si="198"/>
        <v>2.7962312061515318E-46</v>
      </c>
      <c r="AB761">
        <f t="shared" si="200"/>
        <v>3.1253629142045462E-46</v>
      </c>
    </row>
    <row r="762" spans="26:28">
      <c r="Z762">
        <f t="shared" si="199"/>
        <v>75.899999999999963</v>
      </c>
      <c r="AA762">
        <f t="shared" si="198"/>
        <v>2.2342942538329858E-46</v>
      </c>
      <c r="AB762">
        <f t="shared" si="200"/>
        <v>2.4969019286909832E-46</v>
      </c>
    </row>
    <row r="763" spans="26:28">
      <c r="Z763">
        <f t="shared" si="199"/>
        <v>75.999999999999957</v>
      </c>
      <c r="AA763">
        <f t="shared" si="198"/>
        <v>1.7850517658272111E-46</v>
      </c>
      <c r="AB763">
        <f t="shared" si="200"/>
        <v>1.9945542465091982E-46</v>
      </c>
    </row>
    <row r="764" spans="26:28">
      <c r="Z764">
        <f t="shared" si="199"/>
        <v>76.099999999999952</v>
      </c>
      <c r="AA764">
        <f t="shared" si="198"/>
        <v>1.4259506374747433E-46</v>
      </c>
      <c r="AB764">
        <f t="shared" si="200"/>
        <v>1.5930654942852165E-46</v>
      </c>
    </row>
    <row r="765" spans="26:28">
      <c r="Z765">
        <f t="shared" si="199"/>
        <v>76.199999999999946</v>
      </c>
      <c r="AA765">
        <f t="shared" si="198"/>
        <v>1.1389416441546487E-46</v>
      </c>
      <c r="AB765">
        <f t="shared" si="200"/>
        <v>1.2722278361377671E-46</v>
      </c>
    </row>
    <row r="766" spans="26:28">
      <c r="Z766">
        <f t="shared" si="199"/>
        <v>76.29999999999994</v>
      </c>
      <c r="AA766">
        <f t="shared" si="198"/>
        <v>9.0958194706335699E-47</v>
      </c>
      <c r="AB766">
        <f t="shared" si="200"/>
        <v>1.0158736923913229E-46</v>
      </c>
    </row>
    <row r="767" spans="26:28">
      <c r="Z767">
        <f t="shared" si="199"/>
        <v>76.399999999999935</v>
      </c>
      <c r="AA767">
        <f t="shared" si="198"/>
        <v>7.2631605376779685E-47</v>
      </c>
      <c r="AB767">
        <f t="shared" si="200"/>
        <v>8.1106967564124E-47</v>
      </c>
    </row>
    <row r="768" spans="26:28">
      <c r="Z768">
        <f t="shared" si="199"/>
        <v>76.499999999999929</v>
      </c>
      <c r="AA768">
        <f t="shared" si="198"/>
        <v>5.7989982864086439E-47</v>
      </c>
      <c r="AB768">
        <f t="shared" si="200"/>
        <v>6.474709950480628E-47</v>
      </c>
    </row>
    <row r="769" spans="26:28">
      <c r="Z769">
        <f t="shared" si="199"/>
        <v>76.599999999999923</v>
      </c>
      <c r="AA769">
        <f t="shared" si="198"/>
        <v>4.6293915676024364E-47</v>
      </c>
      <c r="AB769">
        <f t="shared" si="200"/>
        <v>5.1680445352498986E-47</v>
      </c>
    </row>
    <row r="770" spans="26:28">
      <c r="Z770">
        <f t="shared" si="199"/>
        <v>76.699999999999918</v>
      </c>
      <c r="AA770">
        <f t="shared" si="198"/>
        <v>3.6952048914165302E-47</v>
      </c>
      <c r="AB770">
        <f t="shared" si="200"/>
        <v>4.1245448010180153E-47</v>
      </c>
    </row>
    <row r="771" spans="26:28">
      <c r="Z771">
        <f t="shared" si="199"/>
        <v>76.799999999999912</v>
      </c>
      <c r="AA771">
        <f t="shared" si="198"/>
        <v>2.9491501002383939E-47</v>
      </c>
      <c r="AB771">
        <f t="shared" si="200"/>
        <v>3.2913170805307879E-47</v>
      </c>
    </row>
    <row r="772" spans="26:28">
      <c r="Z772">
        <f t="shared" si="199"/>
        <v>76.899999999999906</v>
      </c>
      <c r="AA772">
        <f t="shared" ref="AA772:AA835" si="201">_xlfn.GAMMA.DIST($AH$1,$Z772+1,1,FALSE)</f>
        <v>2.353417874648836E-47</v>
      </c>
      <c r="AB772">
        <f t="shared" si="200"/>
        <v>2.6260767485807194E-47</v>
      </c>
    </row>
    <row r="773" spans="26:28">
      <c r="Z773">
        <f t="shared" ref="Z773:Z836" si="202">Z772+0.1</f>
        <v>76.999999999999901</v>
      </c>
      <c r="AA773">
        <f t="shared" si="201"/>
        <v>1.8777817276886083E-47</v>
      </c>
      <c r="AB773">
        <f t="shared" ref="AB773:AB836" si="203">_xlfn.GAMMA.DIST($AH$1,$Z773,1,TRUE)</f>
        <v>2.0950248068194369E-47</v>
      </c>
    </row>
    <row r="774" spans="26:28">
      <c r="Z774">
        <f t="shared" si="202"/>
        <v>77.099999999999895</v>
      </c>
      <c r="AA774">
        <f t="shared" si="201"/>
        <v>1.4980804362577118E-47</v>
      </c>
      <c r="AB774">
        <f t="shared" si="203"/>
        <v>1.6711485681052303E-47</v>
      </c>
    </row>
    <row r="775" spans="26:28">
      <c r="Z775">
        <f t="shared" si="202"/>
        <v>77.199999999999889</v>
      </c>
      <c r="AA775">
        <f t="shared" si="201"/>
        <v>1.1950035385562438E-47</v>
      </c>
      <c r="AB775">
        <f t="shared" si="203"/>
        <v>1.3328619198312511E-47</v>
      </c>
    </row>
    <row r="776" spans="26:28">
      <c r="Z776">
        <f t="shared" si="202"/>
        <v>77.299999999999883</v>
      </c>
      <c r="AA776">
        <f t="shared" si="201"/>
        <v>9.5311950468488897E-48</v>
      </c>
      <c r="AB776">
        <f t="shared" si="203"/>
        <v>1.0629174532795894E-47</v>
      </c>
    </row>
    <row r="777" spans="26:28">
      <c r="Z777">
        <f t="shared" si="202"/>
        <v>77.399999999999878</v>
      </c>
      <c r="AA777">
        <f t="shared" si="201"/>
        <v>7.6009819580362491E-48</v>
      </c>
      <c r="AB777">
        <f t="shared" si="203"/>
        <v>8.4753621873435933E-48</v>
      </c>
    </row>
    <row r="778" spans="26:28">
      <c r="Z778">
        <f t="shared" si="202"/>
        <v>77.499999999999872</v>
      </c>
      <c r="AA778">
        <f t="shared" si="201"/>
        <v>6.060888531601965E-48</v>
      </c>
      <c r="AB778">
        <f t="shared" si="203"/>
        <v>6.7571166407213136E-48</v>
      </c>
    </row>
    <row r="779" spans="26:28">
      <c r="Z779">
        <f t="shared" si="202"/>
        <v>77.599999999999866</v>
      </c>
      <c r="AA779">
        <f t="shared" si="201"/>
        <v>4.8322257342248776E-48</v>
      </c>
      <c r="AB779">
        <f t="shared" si="203"/>
        <v>5.3865296764742154E-48</v>
      </c>
    </row>
    <row r="780" spans="26:28">
      <c r="Z780">
        <f t="shared" si="202"/>
        <v>77.699999999999861</v>
      </c>
      <c r="AA780">
        <f t="shared" si="201"/>
        <v>3.8521440952995465E-48</v>
      </c>
      <c r="AB780">
        <f t="shared" si="203"/>
        <v>4.2933990960147789E-48</v>
      </c>
    </row>
    <row r="781" spans="26:28">
      <c r="Z781">
        <f t="shared" si="202"/>
        <v>77.799999999999855</v>
      </c>
      <c r="AA781">
        <f t="shared" si="201"/>
        <v>3.0704519038475232E-48</v>
      </c>
      <c r="AB781">
        <f t="shared" si="203"/>
        <v>3.4216698029246406E-48</v>
      </c>
    </row>
    <row r="782" spans="26:28">
      <c r="Z782">
        <f t="shared" si="202"/>
        <v>77.899999999999849</v>
      </c>
      <c r="AA782">
        <f t="shared" si="201"/>
        <v>2.4470712175426549E-48</v>
      </c>
      <c r="AB782">
        <f t="shared" si="203"/>
        <v>2.7265887393195719E-48</v>
      </c>
    </row>
    <row r="783" spans="26:28">
      <c r="Z783">
        <f t="shared" si="202"/>
        <v>77.999999999999844</v>
      </c>
      <c r="AA783">
        <f t="shared" si="201"/>
        <v>1.9500041018308067E-48</v>
      </c>
      <c r="AB783">
        <f t="shared" si="203"/>
        <v>2.1724307913083285E-48</v>
      </c>
    </row>
    <row r="784" spans="26:28">
      <c r="Z784">
        <f t="shared" si="202"/>
        <v>78.099999999999838</v>
      </c>
      <c r="AA784">
        <f t="shared" si="201"/>
        <v>1.5537069825466165E-48</v>
      </c>
      <c r="AB784">
        <f t="shared" si="203"/>
        <v>1.7306813184756943E-48</v>
      </c>
    </row>
    <row r="785" spans="26:28">
      <c r="Z785">
        <f t="shared" si="202"/>
        <v>78.199999999999832</v>
      </c>
      <c r="AA785">
        <f t="shared" si="201"/>
        <v>1.2377913890417753E-48</v>
      </c>
      <c r="AB785">
        <f t="shared" si="203"/>
        <v>1.3785838127505183E-48</v>
      </c>
    </row>
    <row r="786" spans="26:28">
      <c r="Z786">
        <f t="shared" si="202"/>
        <v>78.299999999999827</v>
      </c>
      <c r="AA786">
        <f t="shared" si="201"/>
        <v>9.8598569450173129E-49</v>
      </c>
      <c r="AB786">
        <f t="shared" si="203"/>
        <v>1.0979794859473501E-48</v>
      </c>
    </row>
    <row r="787" spans="26:28">
      <c r="Z787">
        <f t="shared" si="202"/>
        <v>78.399999999999821</v>
      </c>
      <c r="AA787">
        <f t="shared" si="201"/>
        <v>7.8530553392986463E-49</v>
      </c>
      <c r="AB787">
        <f t="shared" si="203"/>
        <v>8.7438022930755566E-49</v>
      </c>
    </row>
    <row r="788" spans="26:28">
      <c r="Z788">
        <f t="shared" si="202"/>
        <v>78.499999999999815</v>
      </c>
      <c r="AA788">
        <f t="shared" si="201"/>
        <v>6.2539104593608563E-49</v>
      </c>
      <c r="AB788">
        <f t="shared" si="203"/>
        <v>6.9622810911961627E-49</v>
      </c>
    </row>
    <row r="789" spans="26:28">
      <c r="Z789">
        <f t="shared" si="202"/>
        <v>78.59999999999981</v>
      </c>
      <c r="AA789">
        <f t="shared" si="201"/>
        <v>4.9797746116065291E-49</v>
      </c>
      <c r="AB789">
        <f t="shared" si="203"/>
        <v>5.5430394224940726E-49</v>
      </c>
    </row>
    <row r="790" spans="26:28">
      <c r="Z790">
        <f t="shared" si="202"/>
        <v>78.699999999999804</v>
      </c>
      <c r="AA790">
        <f t="shared" si="201"/>
        <v>3.9647226393813367E-49</v>
      </c>
      <c r="AB790">
        <f t="shared" si="203"/>
        <v>4.4125500071530073E-49</v>
      </c>
    </row>
    <row r="791" spans="26:28">
      <c r="Z791">
        <f t="shared" si="202"/>
        <v>78.799999999999798</v>
      </c>
      <c r="AA791">
        <f t="shared" si="201"/>
        <v>3.1561751803511774E-49</v>
      </c>
      <c r="AB791">
        <f t="shared" si="203"/>
        <v>3.5121789907715715E-49</v>
      </c>
    </row>
    <row r="792" spans="26:28">
      <c r="Z792">
        <f t="shared" si="202"/>
        <v>78.899999999999793</v>
      </c>
      <c r="AA792">
        <f t="shared" si="201"/>
        <v>2.512202390633543E-49</v>
      </c>
      <c r="AB792">
        <f t="shared" si="203"/>
        <v>2.795175217768887E-49</v>
      </c>
    </row>
    <row r="793" spans="26:28">
      <c r="Z793">
        <f t="shared" si="202"/>
        <v>78.999999999999787</v>
      </c>
      <c r="AA793">
        <f t="shared" si="201"/>
        <v>1.9993712942824677E-49</v>
      </c>
      <c r="AB793">
        <f t="shared" si="203"/>
        <v>2.2242668947760742E-49</v>
      </c>
    </row>
    <row r="794" spans="26:28">
      <c r="Z794">
        <f t="shared" si="202"/>
        <v>79.099999999999781</v>
      </c>
      <c r="AA794">
        <f t="shared" si="201"/>
        <v>1.5910273778292005E-49</v>
      </c>
      <c r="AB794">
        <f t="shared" si="203"/>
        <v>1.7697433592912785E-49</v>
      </c>
    </row>
    <row r="795" spans="26:28">
      <c r="Z795">
        <f t="shared" si="202"/>
        <v>79.199999999999775</v>
      </c>
      <c r="AA795">
        <f t="shared" si="201"/>
        <v>1.2659230115201464E-49</v>
      </c>
      <c r="AB795">
        <f t="shared" si="203"/>
        <v>1.4079242370880038E-49</v>
      </c>
    </row>
    <row r="796" spans="26:28">
      <c r="Z796">
        <f t="shared" si="202"/>
        <v>79.29999999999977</v>
      </c>
      <c r="AA796">
        <f t="shared" si="201"/>
        <v>1.0071228405378277E-49</v>
      </c>
      <c r="AB796">
        <f t="shared" si="203"/>
        <v>1.1199379144564385E-49</v>
      </c>
    </row>
    <row r="797" spans="26:28">
      <c r="Z797">
        <f t="shared" si="202"/>
        <v>79.399999999999764</v>
      </c>
      <c r="AA797">
        <f t="shared" si="201"/>
        <v>8.0113033058347909E-50</v>
      </c>
      <c r="AB797">
        <f t="shared" si="203"/>
        <v>8.9074695377687988E-50</v>
      </c>
    </row>
    <row r="798" spans="26:28">
      <c r="Z798">
        <f t="shared" si="202"/>
        <v>79.499999999999758</v>
      </c>
      <c r="AA798">
        <f t="shared" si="201"/>
        <v>6.3719087699155866E-50</v>
      </c>
      <c r="AB798">
        <f t="shared" si="203"/>
        <v>7.0837063183534914E-50</v>
      </c>
    </row>
    <row r="799" spans="26:28">
      <c r="Z799">
        <f t="shared" si="202"/>
        <v>79.599999999999753</v>
      </c>
      <c r="AA799">
        <f t="shared" si="201"/>
        <v>5.067358587188052E-50</v>
      </c>
      <c r="AB799">
        <f t="shared" si="203"/>
        <v>5.6326481088763469E-50</v>
      </c>
    </row>
    <row r="800" spans="26:28">
      <c r="Z800">
        <f t="shared" si="202"/>
        <v>79.699999999999747</v>
      </c>
      <c r="AA800">
        <f t="shared" si="201"/>
        <v>4.0293918919690717E-50</v>
      </c>
      <c r="AB800">
        <f t="shared" si="203"/>
        <v>4.4782736777188785E-50</v>
      </c>
    </row>
    <row r="801" spans="26:28">
      <c r="Z801">
        <f t="shared" si="202"/>
        <v>79.799999999999741</v>
      </c>
      <c r="AA801">
        <f t="shared" si="201"/>
        <v>3.203636461259307E-50</v>
      </c>
      <c r="AB801">
        <f t="shared" si="203"/>
        <v>3.5600381042036821E-50</v>
      </c>
    </row>
    <row r="802" spans="26:28">
      <c r="Z802">
        <f t="shared" si="202"/>
        <v>79.899999999999736</v>
      </c>
      <c r="AA802">
        <f t="shared" si="201"/>
        <v>2.5467884060243681E-50</v>
      </c>
      <c r="AB802">
        <f t="shared" si="203"/>
        <v>2.8297282713541696E-50</v>
      </c>
    </row>
    <row r="803" spans="26:28">
      <c r="Z803">
        <f t="shared" si="202"/>
        <v>79.99999999999973</v>
      </c>
      <c r="AA803">
        <f t="shared" si="201"/>
        <v>2.0243634354612697E-50</v>
      </c>
      <c r="AB803">
        <f t="shared" si="203"/>
        <v>2.2489560049358759E-50</v>
      </c>
    </row>
    <row r="804" spans="26:28">
      <c r="Z804">
        <f t="shared" si="202"/>
        <v>80.099999999999724</v>
      </c>
      <c r="AA804">
        <f t="shared" si="201"/>
        <v>1.608904089939859E-50</v>
      </c>
      <c r="AB804">
        <f t="shared" si="203"/>
        <v>1.7871598146209293E-50</v>
      </c>
    </row>
    <row r="805" spans="26:28">
      <c r="Z805">
        <f t="shared" si="202"/>
        <v>80.199999999999719</v>
      </c>
      <c r="AA805">
        <f t="shared" si="201"/>
        <v>1.2785506724831253E-50</v>
      </c>
      <c r="AB805">
        <f t="shared" si="203"/>
        <v>1.4200122556783593E-50</v>
      </c>
    </row>
    <row r="806" spans="26:28">
      <c r="Z806">
        <f t="shared" si="202"/>
        <v>80.299999999999713</v>
      </c>
      <c r="AA806">
        <f t="shared" si="201"/>
        <v>1.0159022426348143E-50</v>
      </c>
      <c r="AB806">
        <f t="shared" si="203"/>
        <v>1.1281507391859789E-50</v>
      </c>
    </row>
    <row r="807" spans="26:28">
      <c r="Z807">
        <f t="shared" si="202"/>
        <v>80.399999999999707</v>
      </c>
      <c r="AA807">
        <f t="shared" si="201"/>
        <v>8.0710891514016117E-51</v>
      </c>
      <c r="AB807">
        <f t="shared" si="203"/>
        <v>8.9616623193413542E-51</v>
      </c>
    </row>
    <row r="808" spans="26:28">
      <c r="Z808">
        <f t="shared" si="202"/>
        <v>80.499999999999702</v>
      </c>
      <c r="AA808">
        <f t="shared" si="201"/>
        <v>6.4114858430216902E-51</v>
      </c>
      <c r="AB808">
        <f t="shared" si="203"/>
        <v>7.117975484380174E-51</v>
      </c>
    </row>
    <row r="809" spans="26:28">
      <c r="Z809">
        <f t="shared" si="202"/>
        <v>80.599999999999696</v>
      </c>
      <c r="AA809">
        <f t="shared" si="201"/>
        <v>5.0925067687628829E-51</v>
      </c>
      <c r="AB809">
        <f t="shared" si="203"/>
        <v>5.6528952168827915E-51</v>
      </c>
    </row>
    <row r="810" spans="26:28">
      <c r="Z810">
        <f t="shared" si="202"/>
        <v>80.69999999999969</v>
      </c>
      <c r="AA810">
        <f t="shared" si="201"/>
        <v>4.0443710439842901E-51</v>
      </c>
      <c r="AB810">
        <f t="shared" si="203"/>
        <v>4.4888178574997801E-51</v>
      </c>
    </row>
    <row r="811" spans="26:28">
      <c r="Z811">
        <f t="shared" si="202"/>
        <v>80.799999999999685</v>
      </c>
      <c r="AA811">
        <f t="shared" si="201"/>
        <v>3.2115662544805601E-51</v>
      </c>
      <c r="AB811">
        <f t="shared" si="203"/>
        <v>3.5640164294455877E-51</v>
      </c>
    </row>
    <row r="812" spans="26:28">
      <c r="Z812">
        <f t="shared" si="202"/>
        <v>80.899999999999679</v>
      </c>
      <c r="AA812">
        <f t="shared" si="201"/>
        <v>2.5499364757479031E-51</v>
      </c>
      <c r="AB812">
        <f t="shared" si="203"/>
        <v>2.82939865329921E-51</v>
      </c>
    </row>
    <row r="813" spans="26:28">
      <c r="Z813">
        <f t="shared" si="202"/>
        <v>80.999999999999673</v>
      </c>
      <c r="AA813">
        <f t="shared" si="201"/>
        <v>2.0243634354615137E-51</v>
      </c>
      <c r="AB813">
        <f t="shared" si="203"/>
        <v>2.2459256947467184E-51</v>
      </c>
    </row>
    <row r="814" spans="26:28">
      <c r="Z814">
        <f t="shared" si="202"/>
        <v>81.099999999999667</v>
      </c>
      <c r="AA814">
        <f t="shared" si="201"/>
        <v>1.6069202377946579E-51</v>
      </c>
      <c r="AB814">
        <f t="shared" si="203"/>
        <v>1.782557246810784E-51</v>
      </c>
    </row>
    <row r="815" spans="26:28">
      <c r="Z815">
        <f t="shared" si="202"/>
        <v>81.199999999999662</v>
      </c>
      <c r="AA815">
        <f t="shared" si="201"/>
        <v>1.2754015328958964E-51</v>
      </c>
      <c r="AB815">
        <f t="shared" si="203"/>
        <v>1.4146158319528874E-51</v>
      </c>
    </row>
    <row r="816" spans="26:28">
      <c r="Z816">
        <f t="shared" si="202"/>
        <v>81.299999999999656</v>
      </c>
      <c r="AA816">
        <f t="shared" si="201"/>
        <v>1.0121535258724907E-51</v>
      </c>
      <c r="AB816">
        <f t="shared" si="203"/>
        <v>1.1224849655117627E-51</v>
      </c>
    </row>
    <row r="817" spans="26:28">
      <c r="Z817">
        <f t="shared" si="202"/>
        <v>81.39999999999965</v>
      </c>
      <c r="AA817">
        <f t="shared" si="201"/>
        <v>8.0314277796513457E-52</v>
      </c>
      <c r="AB817">
        <f t="shared" si="203"/>
        <v>8.9057316793955289E-52</v>
      </c>
    </row>
    <row r="818" spans="26:28">
      <c r="Z818">
        <f t="shared" si="202"/>
        <v>81.499999999999645</v>
      </c>
      <c r="AA818">
        <f t="shared" si="201"/>
        <v>6.372151574046879E-52</v>
      </c>
      <c r="AB818">
        <f t="shared" si="203"/>
        <v>7.0648964135868461E-52</v>
      </c>
    </row>
    <row r="819" spans="26:28">
      <c r="Z819">
        <f t="shared" si="202"/>
        <v>81.599999999999639</v>
      </c>
      <c r="AA819">
        <f t="shared" si="201"/>
        <v>5.0550618660520701E-52</v>
      </c>
      <c r="AB819">
        <f t="shared" si="203"/>
        <v>5.6038844811994217E-52</v>
      </c>
    </row>
    <row r="820" spans="26:28">
      <c r="Z820">
        <f t="shared" si="202"/>
        <v>81.699999999999633</v>
      </c>
      <c r="AA820">
        <f t="shared" si="201"/>
        <v>4.0097191500951205E-52</v>
      </c>
      <c r="AB820">
        <f t="shared" si="203"/>
        <v>4.4444681351566995E-52</v>
      </c>
    </row>
    <row r="821" spans="26:28">
      <c r="Z821">
        <f t="shared" si="202"/>
        <v>81.799999999999628</v>
      </c>
      <c r="AA821">
        <f t="shared" si="201"/>
        <v>3.1801572935570589E-52</v>
      </c>
      <c r="AB821">
        <f t="shared" si="203"/>
        <v>3.5245017496501908E-52</v>
      </c>
    </row>
    <row r="822" spans="26:28">
      <c r="Z822">
        <f t="shared" si="202"/>
        <v>81.899999999999622</v>
      </c>
      <c r="AA822">
        <f t="shared" si="201"/>
        <v>2.5219151957949149E-52</v>
      </c>
      <c r="AB822">
        <f t="shared" si="203"/>
        <v>2.7946217755143228E-52</v>
      </c>
    </row>
    <row r="823" spans="26:28">
      <c r="Z823">
        <f t="shared" si="202"/>
        <v>81.999999999999616</v>
      </c>
      <c r="AA823">
        <f t="shared" si="201"/>
        <v>1.9996760764927603E-52</v>
      </c>
      <c r="AB823">
        <f t="shared" si="203"/>
        <v>2.2156225928524972E-52</v>
      </c>
    </row>
    <row r="824" spans="26:28">
      <c r="Z824">
        <f t="shared" si="202"/>
        <v>82.099999999999611</v>
      </c>
      <c r="AA824">
        <f t="shared" si="201"/>
        <v>1.5853902467891057E-52</v>
      </c>
      <c r="AB824">
        <f t="shared" si="203"/>
        <v>1.7563700901613965E-52</v>
      </c>
    </row>
    <row r="825" spans="26:28">
      <c r="Z825">
        <f t="shared" si="202"/>
        <v>82.199999999999605</v>
      </c>
      <c r="AA825">
        <f t="shared" si="201"/>
        <v>1.2567825324158092E-52</v>
      </c>
      <c r="AB825">
        <f t="shared" si="203"/>
        <v>1.3921429905702692E-52</v>
      </c>
    </row>
    <row r="826" spans="26:28">
      <c r="Z826">
        <f t="shared" si="202"/>
        <v>82.299999999999599</v>
      </c>
      <c r="AA826">
        <f t="shared" si="201"/>
        <v>9.9616568160000722E-53</v>
      </c>
      <c r="AB826">
        <f t="shared" si="203"/>
        <v>1.1033143963930543E-52</v>
      </c>
    </row>
    <row r="827" spans="26:28">
      <c r="Z827">
        <f t="shared" si="202"/>
        <v>82.399999999999594</v>
      </c>
      <c r="AA827">
        <f t="shared" si="201"/>
        <v>7.8949714824253904E-53</v>
      </c>
      <c r="AB827">
        <f t="shared" si="203"/>
        <v>8.7430389974421922E-53</v>
      </c>
    </row>
    <row r="828" spans="26:28">
      <c r="Z828">
        <f t="shared" si="202"/>
        <v>82.499999999999588</v>
      </c>
      <c r="AA828">
        <f t="shared" si="201"/>
        <v>6.2562942727013483E-53</v>
      </c>
      <c r="AB828">
        <f t="shared" si="203"/>
        <v>6.9274483954010348E-53</v>
      </c>
    </row>
    <row r="829" spans="26:28">
      <c r="Z829">
        <f t="shared" si="202"/>
        <v>82.599999999999582</v>
      </c>
      <c r="AA829">
        <f t="shared" si="201"/>
        <v>4.9571429921342621E-53</v>
      </c>
      <c r="AB829">
        <f t="shared" si="203"/>
        <v>5.4882261514734631E-53</v>
      </c>
    </row>
    <row r="830" spans="26:28">
      <c r="Z830">
        <f t="shared" si="202"/>
        <v>82.699999999999577</v>
      </c>
      <c r="AA830">
        <f t="shared" si="201"/>
        <v>3.9272944517261341E-53</v>
      </c>
      <c r="AB830">
        <f t="shared" si="203"/>
        <v>4.3474898506157139E-53</v>
      </c>
    </row>
    <row r="831" spans="26:28">
      <c r="Z831">
        <f t="shared" si="202"/>
        <v>82.799999999999571</v>
      </c>
      <c r="AA831">
        <f t="shared" si="201"/>
        <v>3.1110234393496902E-53</v>
      </c>
      <c r="AB831">
        <f t="shared" si="203"/>
        <v>3.4434445609312416E-53</v>
      </c>
    </row>
    <row r="832" spans="26:28">
      <c r="Z832">
        <f t="shared" si="202"/>
        <v>82.899999999999565</v>
      </c>
      <c r="AA832">
        <f t="shared" si="201"/>
        <v>2.4641149681473568E-53</v>
      </c>
      <c r="AB832">
        <f t="shared" si="203"/>
        <v>2.727065797195061E-53</v>
      </c>
    </row>
    <row r="833" spans="26:28">
      <c r="Z833">
        <f t="shared" si="202"/>
        <v>82.999999999999559</v>
      </c>
      <c r="AA833">
        <f t="shared" si="201"/>
        <v>1.9514911107944082E-53</v>
      </c>
      <c r="AB833">
        <f t="shared" si="203"/>
        <v>2.1594651635969499E-53</v>
      </c>
    </row>
    <row r="834" spans="26:28">
      <c r="Z834">
        <f t="shared" si="202"/>
        <v>83.099999999999554</v>
      </c>
      <c r="AA834">
        <f t="shared" si="201"/>
        <v>1.5453262333325107E-53</v>
      </c>
      <c r="AB834">
        <f t="shared" si="203"/>
        <v>1.7097984337230423E-53</v>
      </c>
    </row>
    <row r="835" spans="26:28">
      <c r="Z835">
        <f t="shared" si="202"/>
        <v>83.199999999999548</v>
      </c>
      <c r="AA835">
        <f t="shared" si="201"/>
        <v>1.2235503019915668E-53</v>
      </c>
      <c r="AB835">
        <f t="shared" si="203"/>
        <v>1.3536045815447959E-53</v>
      </c>
    </row>
    <row r="836" spans="26:28">
      <c r="Z836">
        <f t="shared" si="202"/>
        <v>83.299999999999542</v>
      </c>
      <c r="AA836">
        <f t="shared" ref="AA836:AA899" si="204">_xlfn.GAMMA.DIST($AH$1,$Z836+1,1,FALSE)</f>
        <v>9.6866050671801089E-54</v>
      </c>
      <c r="AB836">
        <f t="shared" si="203"/>
        <v>1.0714871479304793E-53</v>
      </c>
    </row>
    <row r="837" spans="26:28">
      <c r="Z837">
        <f t="shared" ref="Z837:Z900" si="205">Z836+0.1</f>
        <v>83.399999999999537</v>
      </c>
      <c r="AA837">
        <f t="shared" si="204"/>
        <v>7.6677780584718574E-54</v>
      </c>
      <c r="AB837">
        <f t="shared" ref="AB837:AB900" si="206">_xlfn.GAMMA.DIST($AH$1,$Z837,1,TRUE)</f>
        <v>8.4806751501689438E-54</v>
      </c>
    </row>
    <row r="838" spans="26:28">
      <c r="Z838">
        <f t="shared" si="205"/>
        <v>83.499999999999531</v>
      </c>
      <c r="AA838">
        <f t="shared" si="204"/>
        <v>6.0689800729207854E-54</v>
      </c>
      <c r="AB838">
        <f t="shared" si="206"/>
        <v>6.7115412269962485E-54</v>
      </c>
    </row>
    <row r="839" spans="26:28">
      <c r="Z839">
        <f t="shared" si="205"/>
        <v>83.599999999999525</v>
      </c>
      <c r="AA839">
        <f t="shared" si="204"/>
        <v>4.8029734732406132E-54</v>
      </c>
      <c r="AB839">
        <f t="shared" si="206"/>
        <v>5.310831593395825E-54</v>
      </c>
    </row>
    <row r="840" spans="26:28">
      <c r="Z840">
        <f t="shared" si="205"/>
        <v>83.69999999999952</v>
      </c>
      <c r="AA840">
        <f t="shared" si="204"/>
        <v>3.8006075339290583E-54</v>
      </c>
      <c r="AB840">
        <f t="shared" si="206"/>
        <v>4.2019539888973508E-54</v>
      </c>
    </row>
    <row r="841" spans="26:28">
      <c r="Z841">
        <f t="shared" si="205"/>
        <v>83.799999999999514</v>
      </c>
      <c r="AA841">
        <f t="shared" si="204"/>
        <v>3.0070751621403641E-54</v>
      </c>
      <c r="AB841">
        <f t="shared" si="206"/>
        <v>3.3242112158162671E-54</v>
      </c>
    </row>
    <row r="842" spans="26:28">
      <c r="Z842">
        <f t="shared" si="205"/>
        <v>83.899999999999508</v>
      </c>
      <c r="AA842">
        <f t="shared" si="204"/>
        <v>2.37894293706748E-54</v>
      </c>
      <c r="AB842">
        <f t="shared" si="206"/>
        <v>2.6295082904778167E-54</v>
      </c>
    </row>
    <row r="843" spans="26:28">
      <c r="Z843">
        <f t="shared" si="205"/>
        <v>83.999999999999503</v>
      </c>
      <c r="AA843">
        <f t="shared" si="204"/>
        <v>1.8817949996948727E-54</v>
      </c>
      <c r="AB843">
        <f t="shared" si="206"/>
        <v>2.0797405280260557E-54</v>
      </c>
    </row>
    <row r="844" spans="26:28">
      <c r="Z844">
        <f t="shared" si="205"/>
        <v>84.099999999999497</v>
      </c>
      <c r="AA844">
        <f t="shared" si="204"/>
        <v>1.48836414863202E-54</v>
      </c>
      <c r="AB844">
        <f t="shared" si="206"/>
        <v>1.6447220039049546E-54</v>
      </c>
    </row>
    <row r="845" spans="26:28">
      <c r="Z845">
        <f t="shared" si="205"/>
        <v>84.199999999999491</v>
      </c>
      <c r="AA845">
        <f t="shared" si="204"/>
        <v>1.1770495779255242E-54</v>
      </c>
      <c r="AB845">
        <f t="shared" si="206"/>
        <v>1.3005427955324351E-54</v>
      </c>
    </row>
    <row r="846" spans="26:28">
      <c r="Z846">
        <f t="shared" si="205"/>
        <v>84.299999999999486</v>
      </c>
      <c r="AA846">
        <f t="shared" si="204"/>
        <v>9.3074141214912327E-55</v>
      </c>
      <c r="AB846">
        <f t="shared" si="206"/>
        <v>1.028266412124879E-54</v>
      </c>
    </row>
    <row r="847" spans="26:28">
      <c r="Z847">
        <f t="shared" si="205"/>
        <v>84.39999999999948</v>
      </c>
      <c r="AA847">
        <f t="shared" si="204"/>
        <v>7.3588865253115115E-55</v>
      </c>
      <c r="AB847">
        <f t="shared" si="206"/>
        <v>8.1289709169723274E-55</v>
      </c>
    </row>
    <row r="848" spans="26:28">
      <c r="Z848">
        <f t="shared" si="205"/>
        <v>84.499999999999474</v>
      </c>
      <c r="AA848">
        <f t="shared" si="204"/>
        <v>5.8176022000787001E-55</v>
      </c>
      <c r="AB848">
        <f t="shared" si="206"/>
        <v>6.4256115407555887E-55</v>
      </c>
    </row>
    <row r="849" spans="26:28">
      <c r="Z849">
        <f t="shared" si="205"/>
        <v>84.599999999999469</v>
      </c>
      <c r="AA849">
        <f t="shared" si="204"/>
        <v>4.5985916233162599E-55</v>
      </c>
      <c r="AB849">
        <f t="shared" si="206"/>
        <v>5.0785812015519503E-55</v>
      </c>
    </row>
    <row r="850" spans="26:28">
      <c r="Z850">
        <f t="shared" si="205"/>
        <v>84.699999999999463</v>
      </c>
      <c r="AA850">
        <f t="shared" si="204"/>
        <v>3.6345833559421071E-55</v>
      </c>
      <c r="AB850">
        <f t="shared" si="206"/>
        <v>4.0134645496843503E-55</v>
      </c>
    </row>
    <row r="851" spans="26:28">
      <c r="Z851">
        <f t="shared" si="205"/>
        <v>84.799999999999457</v>
      </c>
      <c r="AA851">
        <f t="shared" si="204"/>
        <v>2.8723241525165654E-55</v>
      </c>
      <c r="AB851">
        <f t="shared" si="206"/>
        <v>3.1713605367595365E-55</v>
      </c>
    </row>
    <row r="852" spans="26:28">
      <c r="Z852">
        <f t="shared" si="205"/>
        <v>84.899999999999451</v>
      </c>
      <c r="AA852">
        <f t="shared" si="204"/>
        <v>2.2696628728209775E-55</v>
      </c>
      <c r="AB852">
        <f t="shared" si="206"/>
        <v>2.505653534103983E-55</v>
      </c>
    </row>
    <row r="853" spans="26:28">
      <c r="Z853">
        <f t="shared" si="205"/>
        <v>84.999999999999446</v>
      </c>
      <c r="AA853">
        <f t="shared" si="204"/>
        <v>1.7932399408859193E-55</v>
      </c>
      <c r="AB853">
        <f t="shared" si="206"/>
        <v>1.9794552833125565E-55</v>
      </c>
    </row>
    <row r="854" spans="26:28">
      <c r="Z854">
        <f t="shared" si="205"/>
        <v>85.09999999999944</v>
      </c>
      <c r="AA854">
        <f t="shared" si="204"/>
        <v>1.4166568277228259E-55</v>
      </c>
      <c r="AB854">
        <f t="shared" si="206"/>
        <v>1.5635785527291938E-55</v>
      </c>
    </row>
    <row r="855" spans="26:28">
      <c r="Z855">
        <f t="shared" si="205"/>
        <v>85.199999999999434</v>
      </c>
      <c r="AA855">
        <f t="shared" si="204"/>
        <v>1.1190260071828562E-55</v>
      </c>
      <c r="AB855">
        <f t="shared" si="206"/>
        <v>1.2349321760693005E-55</v>
      </c>
    </row>
    <row r="856" spans="26:28">
      <c r="Z856">
        <f t="shared" si="205"/>
        <v>85.299999999999429</v>
      </c>
      <c r="AA856">
        <f t="shared" si="204"/>
        <v>8.8382244295533811E-56</v>
      </c>
      <c r="AB856">
        <f t="shared" si="206"/>
        <v>9.7524999975745724E-56</v>
      </c>
    </row>
    <row r="857" spans="26:28">
      <c r="Z857">
        <f t="shared" si="205"/>
        <v>85.399999999999423</v>
      </c>
      <c r="AA857">
        <f t="shared" si="204"/>
        <v>6.9797401469592402E-56</v>
      </c>
      <c r="AB857">
        <f t="shared" si="206"/>
        <v>7.7008439166065002E-56</v>
      </c>
    </row>
    <row r="858" spans="26:28">
      <c r="Z858">
        <f t="shared" si="205"/>
        <v>85.499999999999417</v>
      </c>
      <c r="AA858">
        <f t="shared" si="204"/>
        <v>5.511412610601515E-56</v>
      </c>
      <c r="AB858">
        <f t="shared" si="206"/>
        <v>6.0800934067709341E-56</v>
      </c>
    </row>
    <row r="859" spans="26:28">
      <c r="Z859">
        <f t="shared" si="205"/>
        <v>85.599999999999412</v>
      </c>
      <c r="AA859">
        <f t="shared" si="204"/>
        <v>4.3514710454282098E-56</v>
      </c>
      <c r="AB859">
        <f t="shared" si="206"/>
        <v>4.7998957823570864E-56</v>
      </c>
    </row>
    <row r="860" spans="26:28">
      <c r="Z860">
        <f t="shared" si="205"/>
        <v>85.699999999999406</v>
      </c>
      <c r="AA860">
        <f t="shared" si="204"/>
        <v>3.4352538136679403E-56</v>
      </c>
      <c r="AB860">
        <f t="shared" si="206"/>
        <v>3.7888119374236367E-56</v>
      </c>
    </row>
    <row r="861" spans="26:28">
      <c r="Z861">
        <f t="shared" si="205"/>
        <v>85.7999999999994</v>
      </c>
      <c r="AA861">
        <f t="shared" si="204"/>
        <v>2.7116346894390137E-56</v>
      </c>
      <c r="AB861">
        <f t="shared" si="206"/>
        <v>2.9903638424299404E-56</v>
      </c>
    </row>
    <row r="862" spans="26:28">
      <c r="Z862">
        <f t="shared" si="205"/>
        <v>85.899999999999395</v>
      </c>
      <c r="AA862">
        <f t="shared" si="204"/>
        <v>2.1401943271073222E-56</v>
      </c>
      <c r="AB862">
        <f t="shared" si="206"/>
        <v>2.3599066128311742E-56</v>
      </c>
    </row>
    <row r="863" spans="26:28">
      <c r="Z863">
        <f t="shared" si="205"/>
        <v>85.999999999999389</v>
      </c>
      <c r="AA863">
        <f t="shared" si="204"/>
        <v>1.6889818047881105E-56</v>
      </c>
      <c r="AB863">
        <f t="shared" si="206"/>
        <v>1.8621534242661477E-56</v>
      </c>
    </row>
    <row r="864" spans="26:28">
      <c r="Z864">
        <f t="shared" si="205"/>
        <v>86.099999999999383</v>
      </c>
      <c r="AA864">
        <f t="shared" si="204"/>
        <v>1.3327433570913111E-56</v>
      </c>
      <c r="AB864">
        <f t="shared" si="206"/>
        <v>1.4692172500644553E-56</v>
      </c>
    </row>
    <row r="865" spans="26:28">
      <c r="Z865">
        <f t="shared" si="205"/>
        <v>86.199999999999378</v>
      </c>
      <c r="AA865">
        <f t="shared" si="204"/>
        <v>1.0515209580258264E-56</v>
      </c>
      <c r="AB865">
        <f t="shared" si="206"/>
        <v>1.1590616888646639E-56</v>
      </c>
    </row>
    <row r="866" spans="26:28">
      <c r="Z866">
        <f t="shared" si="205"/>
        <v>86.299999999999372</v>
      </c>
      <c r="AA866">
        <f t="shared" si="204"/>
        <v>8.2954366024787181E-57</v>
      </c>
      <c r="AB866">
        <f t="shared" si="206"/>
        <v>9.1427556802162161E-57</v>
      </c>
    </row>
    <row r="867" spans="26:28">
      <c r="Z867">
        <f t="shared" si="205"/>
        <v>86.399999999999366</v>
      </c>
      <c r="AA867">
        <f t="shared" si="204"/>
        <v>6.5435063877753684E-57</v>
      </c>
      <c r="AB867">
        <f t="shared" si="206"/>
        <v>7.2110376964735807E-57</v>
      </c>
    </row>
    <row r="868" spans="26:28">
      <c r="Z868">
        <f t="shared" si="205"/>
        <v>86.499999999999361</v>
      </c>
      <c r="AA868">
        <f t="shared" si="204"/>
        <v>5.1609759706220839E-57</v>
      </c>
      <c r="AB868">
        <f t="shared" si="206"/>
        <v>5.6868079616914811E-57</v>
      </c>
    </row>
    <row r="869" spans="26:28">
      <c r="Z869">
        <f t="shared" si="205"/>
        <v>86.599999999999355</v>
      </c>
      <c r="AA869">
        <f t="shared" si="204"/>
        <v>4.0700826175489954E-57</v>
      </c>
      <c r="AB869">
        <f t="shared" si="206"/>
        <v>4.4842473692886099E-57</v>
      </c>
    </row>
    <row r="870" spans="26:28">
      <c r="Z870">
        <f t="shared" si="205"/>
        <v>86.699999999999349</v>
      </c>
      <c r="AA870">
        <f t="shared" si="204"/>
        <v>3.2094066771298068E-57</v>
      </c>
      <c r="AB870">
        <f t="shared" si="206"/>
        <v>3.5355812375570147E-57</v>
      </c>
    </row>
    <row r="871" spans="26:28">
      <c r="Z871">
        <f t="shared" si="205"/>
        <v>86.799999999999343</v>
      </c>
      <c r="AA871">
        <f t="shared" si="204"/>
        <v>2.5304425097303496E-57</v>
      </c>
      <c r="AB871">
        <f t="shared" si="206"/>
        <v>2.7872915299093459E-57</v>
      </c>
    </row>
    <row r="872" spans="26:28">
      <c r="Z872">
        <f t="shared" si="205"/>
        <v>86.899999999999338</v>
      </c>
      <c r="AA872">
        <f t="shared" si="204"/>
        <v>1.9948876927009907E-57</v>
      </c>
      <c r="AB872">
        <f t="shared" si="206"/>
        <v>2.197122857238519E-57</v>
      </c>
    </row>
    <row r="873" spans="26:28">
      <c r="Z873">
        <f t="shared" si="205"/>
        <v>86.999999999999332</v>
      </c>
      <c r="AA873">
        <f t="shared" si="204"/>
        <v>1.5725003010098108E-57</v>
      </c>
      <c r="AB873">
        <f t="shared" si="206"/>
        <v>1.7317161947796809E-57</v>
      </c>
    </row>
    <row r="874" spans="26:28">
      <c r="Z874">
        <f t="shared" si="205"/>
        <v>87.099999999999326</v>
      </c>
      <c r="AA874">
        <f t="shared" si="204"/>
        <v>1.2394054181907763E-57</v>
      </c>
      <c r="AB874">
        <f t="shared" si="206"/>
        <v>1.364738929731155E-57</v>
      </c>
    </row>
    <row r="875" spans="26:28">
      <c r="Z875">
        <f t="shared" si="205"/>
        <v>87.199999999999321</v>
      </c>
      <c r="AA875">
        <f t="shared" si="204"/>
        <v>9.7675685321221315E-58</v>
      </c>
      <c r="AB875">
        <f t="shared" si="206"/>
        <v>1.0754073083886738E-57</v>
      </c>
    </row>
    <row r="876" spans="26:28">
      <c r="Z876">
        <f t="shared" si="205"/>
        <v>87.299999999999315</v>
      </c>
      <c r="AA876">
        <f t="shared" si="204"/>
        <v>7.6967968476617518E-58</v>
      </c>
      <c r="AB876">
        <f t="shared" si="206"/>
        <v>8.4731907773737462E-58</v>
      </c>
    </row>
    <row r="877" spans="26:28">
      <c r="Z877">
        <f t="shared" si="205"/>
        <v>87.399999999999309</v>
      </c>
      <c r="AA877">
        <f t="shared" si="204"/>
        <v>6.0643480252845629E-58</v>
      </c>
      <c r="AB877">
        <f t="shared" si="206"/>
        <v>6.6753130869820114E-58</v>
      </c>
    </row>
    <row r="878" spans="26:28">
      <c r="Z878">
        <f t="shared" si="205"/>
        <v>87.499999999999304</v>
      </c>
      <c r="AA878">
        <f t="shared" si="204"/>
        <v>4.7775891842335226E-58</v>
      </c>
      <c r="AB878">
        <f t="shared" si="206"/>
        <v>5.2583199106956492E-58</v>
      </c>
    </row>
    <row r="879" spans="26:28">
      <c r="Z879">
        <f t="shared" si="205"/>
        <v>87.599999999999298</v>
      </c>
      <c r="AA879">
        <f t="shared" si="204"/>
        <v>3.7634325573232837E-58</v>
      </c>
      <c r="AB879">
        <f t="shared" si="206"/>
        <v>4.1416475173960509E-58</v>
      </c>
    </row>
    <row r="880" spans="26:28">
      <c r="Z880">
        <f t="shared" si="205"/>
        <v>87.699999999999292</v>
      </c>
      <c r="AA880">
        <f t="shared" si="204"/>
        <v>2.9642182536779593E-58</v>
      </c>
      <c r="AB880">
        <f t="shared" si="206"/>
        <v>3.2617456042736593E-58</v>
      </c>
    </row>
    <row r="881" spans="26:28">
      <c r="Z881">
        <f t="shared" si="205"/>
        <v>87.799999999999287</v>
      </c>
      <c r="AA881">
        <f t="shared" si="204"/>
        <v>2.3344629076103634E-58</v>
      </c>
      <c r="AB881">
        <f t="shared" si="206"/>
        <v>2.5684902017904381E-58</v>
      </c>
    </row>
    <row r="882" spans="26:28">
      <c r="Z882">
        <f t="shared" si="205"/>
        <v>87.899999999999281</v>
      </c>
      <c r="AA882">
        <f t="shared" si="204"/>
        <v>1.838292413069493E-58</v>
      </c>
      <c r="AB882">
        <f t="shared" si="206"/>
        <v>2.0223516453752637E-58</v>
      </c>
    </row>
    <row r="883" spans="26:28">
      <c r="Z883">
        <f t="shared" si="205"/>
        <v>87.999999999999275</v>
      </c>
      <c r="AA883">
        <f t="shared" si="204"/>
        <v>1.4474150497934642E-58</v>
      </c>
      <c r="AB883">
        <f t="shared" si="206"/>
        <v>1.5921589376979986E-58</v>
      </c>
    </row>
    <row r="884" spans="26:28">
      <c r="Z884">
        <f t="shared" si="205"/>
        <v>88.09999999999927</v>
      </c>
      <c r="AA884">
        <f t="shared" si="204"/>
        <v>1.1395214401073802E-58</v>
      </c>
      <c r="AB884">
        <f t="shared" si="206"/>
        <v>1.2533351154040876E-58</v>
      </c>
    </row>
    <row r="885" spans="26:28">
      <c r="Z885">
        <f t="shared" si="205"/>
        <v>88.199999999999264</v>
      </c>
      <c r="AA885">
        <f t="shared" si="204"/>
        <v>8.9702159988887358E-59</v>
      </c>
      <c r="AB885">
        <f t="shared" si="206"/>
        <v>9.865045517650642E-59</v>
      </c>
    </row>
    <row r="886" spans="26:28">
      <c r="Z886">
        <f t="shared" si="205"/>
        <v>88.299999999999258</v>
      </c>
      <c r="AA886">
        <f t="shared" si="204"/>
        <v>7.0604818194868245E-59</v>
      </c>
      <c r="AB886">
        <f t="shared" si="206"/>
        <v>7.7639392971225499E-59</v>
      </c>
    </row>
    <row r="887" spans="26:28">
      <c r="Z887">
        <f t="shared" si="205"/>
        <v>88.399999999999253</v>
      </c>
      <c r="AA887">
        <f t="shared" si="204"/>
        <v>5.5566989824449299E-59</v>
      </c>
      <c r="AB887">
        <f t="shared" si="206"/>
        <v>6.1096506169757136E-59</v>
      </c>
    </row>
    <row r="888" spans="26:28">
      <c r="Z888">
        <f t="shared" si="205"/>
        <v>88.499999999999247</v>
      </c>
      <c r="AA888">
        <f t="shared" si="204"/>
        <v>4.3727087448922405E-59</v>
      </c>
      <c r="AB888">
        <f t="shared" si="206"/>
        <v>4.8073072646212695E-59</v>
      </c>
    </row>
    <row r="889" spans="26:28">
      <c r="Z889">
        <f t="shared" si="205"/>
        <v>88.599999999999241</v>
      </c>
      <c r="AA889">
        <f t="shared" si="204"/>
        <v>3.4406099000364471E-59</v>
      </c>
      <c r="AB889">
        <f t="shared" si="206"/>
        <v>3.7821496007294965E-59</v>
      </c>
    </row>
    <row r="890" spans="26:28">
      <c r="Z890">
        <f t="shared" si="205"/>
        <v>88.699999999999235</v>
      </c>
      <c r="AA890">
        <f t="shared" si="204"/>
        <v>2.7068960377445518E-59</v>
      </c>
      <c r="AB890">
        <f t="shared" si="206"/>
        <v>2.9752735059587199E-59</v>
      </c>
    </row>
    <row r="891" spans="26:28">
      <c r="Z891">
        <f t="shared" si="205"/>
        <v>88.79999999999923</v>
      </c>
      <c r="AA891">
        <f t="shared" si="204"/>
        <v>2.1294087332935045E-59</v>
      </c>
      <c r="AB891">
        <f t="shared" si="206"/>
        <v>2.3402729418019885E-59</v>
      </c>
    </row>
    <row r="892" spans="26:28">
      <c r="Z892">
        <f t="shared" si="205"/>
        <v>88.899999999999224</v>
      </c>
      <c r="AA892">
        <f t="shared" si="204"/>
        <v>1.6749345945854891E-59</v>
      </c>
      <c r="AB892">
        <f t="shared" si="206"/>
        <v>1.8405923230578362E-59</v>
      </c>
    </row>
    <row r="893" spans="26:28">
      <c r="Z893">
        <f t="shared" si="205"/>
        <v>88.999999999999218</v>
      </c>
      <c r="AA893">
        <f t="shared" si="204"/>
        <v>1.3173103262166771E-59</v>
      </c>
      <c r="AB893">
        <f t="shared" si="206"/>
        <v>1.4474388790464421E-59</v>
      </c>
    </row>
    <row r="894" spans="26:28">
      <c r="Z894">
        <f t="shared" si="205"/>
        <v>89.099999999999213</v>
      </c>
      <c r="AA894">
        <f t="shared" si="204"/>
        <v>1.0359285819159976E-59</v>
      </c>
      <c r="AB894">
        <f t="shared" si="206"/>
        <v>1.138136752966659E-59</v>
      </c>
    </row>
    <row r="895" spans="26:28">
      <c r="Z895">
        <f t="shared" si="205"/>
        <v>89.199999999999207</v>
      </c>
      <c r="AA895">
        <f t="shared" si="204"/>
        <v>8.1455997299338907E-60</v>
      </c>
      <c r="AB895">
        <f t="shared" si="206"/>
        <v>8.9482951876197969E-60</v>
      </c>
    </row>
    <row r="896" spans="26:28">
      <c r="Z896">
        <f t="shared" si="205"/>
        <v>89.299999999999201</v>
      </c>
      <c r="AA896">
        <f t="shared" si="204"/>
        <v>6.4042444275311255E-60</v>
      </c>
      <c r="AB896">
        <f t="shared" si="206"/>
        <v>7.0345747763591506E-60</v>
      </c>
    </row>
    <row r="897" spans="26:28">
      <c r="Z897">
        <f t="shared" si="205"/>
        <v>89.399999999999196</v>
      </c>
      <c r="AA897">
        <f t="shared" si="204"/>
        <v>5.0345930377862041E-60</v>
      </c>
      <c r="AB897">
        <f t="shared" si="206"/>
        <v>5.5295163453077835E-60</v>
      </c>
    </row>
    <row r="898" spans="26:28">
      <c r="Z898">
        <f t="shared" si="205"/>
        <v>89.49999999999919</v>
      </c>
      <c r="AA898">
        <f t="shared" si="204"/>
        <v>3.9574235568305355E-60</v>
      </c>
      <c r="AB898">
        <f t="shared" si="206"/>
        <v>4.3459851972884156E-60</v>
      </c>
    </row>
    <row r="899" spans="26:28">
      <c r="Z899">
        <f t="shared" si="205"/>
        <v>89.599999999999184</v>
      </c>
      <c r="AA899">
        <f t="shared" si="204"/>
        <v>3.1103727890958972E-60</v>
      </c>
      <c r="AB899">
        <f t="shared" si="206"/>
        <v>3.4153970069316265E-60</v>
      </c>
    </row>
    <row r="900" spans="26:28">
      <c r="Z900">
        <f t="shared" si="205"/>
        <v>89.699999999999179</v>
      </c>
      <c r="AA900">
        <f t="shared" ref="AA900:AA963" si="207">_xlfn.GAMMA.DIST($AH$1,$Z900+1,1,FALSE)</f>
        <v>2.4443542815756052E-60</v>
      </c>
      <c r="AB900">
        <f t="shared" si="206"/>
        <v>2.6837746821417097E-60</v>
      </c>
    </row>
    <row r="901" spans="26:28">
      <c r="Z901">
        <f t="shared" ref="Z901:Z964" si="208">Z900+0.1</f>
        <v>89.799999999999173</v>
      </c>
      <c r="AA901">
        <f t="shared" si="207"/>
        <v>1.9207361625478457E-60</v>
      </c>
      <c r="AB901">
        <f t="shared" ref="AB901:AB964" si="209">_xlfn.GAMMA.DIST($AH$1,$Z901,1,TRUE)</f>
        <v>2.1086420850839648E-60</v>
      </c>
    </row>
    <row r="902" spans="26:28">
      <c r="Z902">
        <f t="shared" si="208"/>
        <v>89.899999999999167</v>
      </c>
      <c r="AA902">
        <f t="shared" si="207"/>
        <v>1.5091179328303186E-60</v>
      </c>
      <c r="AB902">
        <f t="shared" si="209"/>
        <v>1.6565772847240176E-60</v>
      </c>
    </row>
    <row r="903" spans="26:28">
      <c r="Z903">
        <f t="shared" si="208"/>
        <v>89.999999999999162</v>
      </c>
      <c r="AA903">
        <f t="shared" si="207"/>
        <v>1.1855792935951515E-60</v>
      </c>
      <c r="AB903">
        <f t="shared" si="209"/>
        <v>1.3012855282977892E-60</v>
      </c>
    </row>
    <row r="904" spans="26:28">
      <c r="Z904">
        <f t="shared" si="208"/>
        <v>90.099999999999156</v>
      </c>
      <c r="AA904">
        <f t="shared" si="207"/>
        <v>9.3130094489686088E-61</v>
      </c>
      <c r="AB904">
        <f t="shared" si="209"/>
        <v>1.0220817105069162E-60</v>
      </c>
    </row>
    <row r="905" spans="26:28">
      <c r="Z905">
        <f t="shared" si="208"/>
        <v>90.19999999999915</v>
      </c>
      <c r="AA905">
        <f t="shared" si="207"/>
        <v>7.3147846798749639E-61</v>
      </c>
      <c r="AB905">
        <f t="shared" si="209"/>
        <v>8.026954576863257E-61</v>
      </c>
    </row>
    <row r="906" spans="26:28">
      <c r="Z906">
        <f t="shared" si="208"/>
        <v>90.299999999999145</v>
      </c>
      <c r="AA906">
        <f t="shared" si="207"/>
        <v>5.7446710811748816E-61</v>
      </c>
      <c r="AB906">
        <f t="shared" si="209"/>
        <v>6.3033034882846091E-61</v>
      </c>
    </row>
    <row r="907" spans="26:28">
      <c r="Z907">
        <f t="shared" si="208"/>
        <v>90.399999999999139</v>
      </c>
      <c r="AA907">
        <f t="shared" si="207"/>
        <v>4.511084469698643E-61</v>
      </c>
      <c r="AB907">
        <f t="shared" si="209"/>
        <v>4.9492330752157056E-61</v>
      </c>
    </row>
    <row r="908" spans="26:28">
      <c r="Z908">
        <f t="shared" si="208"/>
        <v>90.499999999999133</v>
      </c>
      <c r="AA908">
        <f t="shared" si="207"/>
        <v>3.5420034044565607E-61</v>
      </c>
      <c r="AB908">
        <f t="shared" si="209"/>
        <v>3.8856164045790055E-61</v>
      </c>
    </row>
    <row r="909" spans="26:28">
      <c r="Z909">
        <f t="shared" si="208"/>
        <v>90.599999999999127</v>
      </c>
      <c r="AA909">
        <f t="shared" si="207"/>
        <v>2.780796864423875E-61</v>
      </c>
      <c r="AB909">
        <f t="shared" si="209"/>
        <v>3.0502421783583759E-61</v>
      </c>
    </row>
    <row r="910" spans="26:28">
      <c r="Z910">
        <f t="shared" si="208"/>
        <v>90.699999999999122</v>
      </c>
      <c r="AA910">
        <f t="shared" si="207"/>
        <v>2.1829404278683965E-61</v>
      </c>
      <c r="AB910">
        <f t="shared" si="209"/>
        <v>2.394204005660982E-61</v>
      </c>
    </row>
    <row r="911" spans="26:28">
      <c r="Z911">
        <f t="shared" si="208"/>
        <v>90.799999999999116</v>
      </c>
      <c r="AA911">
        <f t="shared" si="207"/>
        <v>1.7134320392775215E-61</v>
      </c>
      <c r="AB911">
        <f t="shared" si="209"/>
        <v>1.8790592253604991E-61</v>
      </c>
    </row>
    <row r="912" spans="26:28">
      <c r="Z912">
        <f t="shared" si="208"/>
        <v>90.89999999999911</v>
      </c>
      <c r="AA912">
        <f t="shared" si="207"/>
        <v>1.3447585540073519E-61</v>
      </c>
      <c r="AB912">
        <f t="shared" si="209"/>
        <v>1.4745935189376948E-61</v>
      </c>
    </row>
    <row r="913" spans="26:28">
      <c r="Z913">
        <f t="shared" si="208"/>
        <v>90.999999999999105</v>
      </c>
      <c r="AA913">
        <f t="shared" si="207"/>
        <v>1.055295854738715E-61</v>
      </c>
      <c r="AB913">
        <f t="shared" si="209"/>
        <v>1.1570623470258059E-61</v>
      </c>
    </row>
    <row r="914" spans="26:28">
      <c r="Z914">
        <f t="shared" si="208"/>
        <v>91.099999999999099</v>
      </c>
      <c r="AA914">
        <f t="shared" si="207"/>
        <v>8.2805023640679519E-62</v>
      </c>
      <c r="AB914">
        <f t="shared" si="209"/>
        <v>9.0780765610025881E-62</v>
      </c>
    </row>
    <row r="915" spans="26:28">
      <c r="Z915">
        <f t="shared" si="208"/>
        <v>91.199999999999093</v>
      </c>
      <c r="AA915">
        <f t="shared" si="207"/>
        <v>6.4966837617321493E-62</v>
      </c>
      <c r="AB915">
        <f t="shared" si="209"/>
        <v>7.1216989698836291E-62</v>
      </c>
    </row>
    <row r="916" spans="26:28">
      <c r="Z916">
        <f t="shared" si="208"/>
        <v>91.299999999999088</v>
      </c>
      <c r="AA916">
        <f t="shared" si="207"/>
        <v>5.0965866109006821E-62</v>
      </c>
      <c r="AB916">
        <f t="shared" si="209"/>
        <v>5.5863240710955048E-62</v>
      </c>
    </row>
    <row r="917" spans="26:28">
      <c r="Z917">
        <f t="shared" si="208"/>
        <v>91.399999999999082</v>
      </c>
      <c r="AA917">
        <f t="shared" si="207"/>
        <v>3.9977882061885334E-62</v>
      </c>
      <c r="AB917">
        <f t="shared" si="209"/>
        <v>4.381486055171548E-62</v>
      </c>
    </row>
    <row r="918" spans="26:28">
      <c r="Z918">
        <f t="shared" si="208"/>
        <v>91.499999999999076</v>
      </c>
      <c r="AA918">
        <f t="shared" si="207"/>
        <v>3.1355439973882182E-62</v>
      </c>
      <c r="AB918">
        <f t="shared" si="209"/>
        <v>3.4361300012255591E-62</v>
      </c>
    </row>
    <row r="919" spans="26:28">
      <c r="Z919">
        <f t="shared" si="208"/>
        <v>91.599999999999071</v>
      </c>
      <c r="AA919">
        <f t="shared" si="207"/>
        <v>2.4590015940869626E-62</v>
      </c>
      <c r="AB919">
        <f t="shared" si="209"/>
        <v>2.6944531393458549E-62</v>
      </c>
    </row>
    <row r="920" spans="26:28">
      <c r="Z920">
        <f t="shared" si="208"/>
        <v>91.699999999999065</v>
      </c>
      <c r="AA920">
        <f t="shared" si="207"/>
        <v>1.9282243692187759E-62</v>
      </c>
      <c r="AB920">
        <f t="shared" si="209"/>
        <v>2.1126357779266951E-62</v>
      </c>
    </row>
    <row r="921" spans="26:28">
      <c r="Z921">
        <f t="shared" si="208"/>
        <v>91.799999999999059</v>
      </c>
      <c r="AA921">
        <f t="shared" si="207"/>
        <v>1.5118517993628102E-62</v>
      </c>
      <c r="AB921">
        <f t="shared" si="209"/>
        <v>1.6562718608295141E-62</v>
      </c>
    </row>
    <row r="922" spans="26:28">
      <c r="Z922">
        <f t="shared" si="208"/>
        <v>91.899999999999054</v>
      </c>
      <c r="AA922">
        <f t="shared" si="207"/>
        <v>1.1852605318238401E-62</v>
      </c>
      <c r="AB922">
        <f t="shared" si="209"/>
        <v>1.2983496493033404E-62</v>
      </c>
    </row>
    <row r="923" spans="26:28">
      <c r="Z923">
        <f t="shared" si="208"/>
        <v>91.999999999999048</v>
      </c>
      <c r="AA923">
        <f t="shared" si="207"/>
        <v>9.2911917645488477E-63</v>
      </c>
      <c r="AB923">
        <f t="shared" si="209"/>
        <v>1.0176649228708509E-62</v>
      </c>
    </row>
    <row r="924" spans="26:28">
      <c r="Z924">
        <f t="shared" si="208"/>
        <v>92.099999999999042</v>
      </c>
      <c r="AA924">
        <f t="shared" si="207"/>
        <v>7.2825265091160504E-63</v>
      </c>
      <c r="AB924">
        <f t="shared" si="209"/>
        <v>7.9757419693469269E-63</v>
      </c>
    </row>
    <row r="925" spans="26:28">
      <c r="Z925">
        <f t="shared" si="208"/>
        <v>92.199999999999037</v>
      </c>
      <c r="AA925">
        <f t="shared" si="207"/>
        <v>5.7074987494618252E-63</v>
      </c>
      <c r="AB925">
        <f t="shared" si="209"/>
        <v>6.2501520815146474E-63</v>
      </c>
    </row>
    <row r="926" spans="26:28">
      <c r="Z926">
        <f t="shared" si="208"/>
        <v>92.299999999999031</v>
      </c>
      <c r="AA926">
        <f t="shared" si="207"/>
        <v>4.4726274700220561E-63</v>
      </c>
      <c r="AB926">
        <f t="shared" si="209"/>
        <v>4.8973746019470526E-63</v>
      </c>
    </row>
    <row r="927" spans="26:28">
      <c r="Z927">
        <f t="shared" si="208"/>
        <v>92.399999999999025</v>
      </c>
      <c r="AA927">
        <f t="shared" si="207"/>
        <v>3.5045545963347089E-63</v>
      </c>
      <c r="AB927">
        <f t="shared" si="209"/>
        <v>3.8369784898279173E-63</v>
      </c>
    </row>
    <row r="928" spans="26:28">
      <c r="Z928">
        <f t="shared" si="208"/>
        <v>92.499999999999019</v>
      </c>
      <c r="AA928">
        <f t="shared" si="207"/>
        <v>2.7457196085240716E-63</v>
      </c>
      <c r="AB928">
        <f t="shared" si="209"/>
        <v>3.0058600383745477E-63</v>
      </c>
    </row>
    <row r="929" spans="26:28">
      <c r="Z929">
        <f t="shared" si="208"/>
        <v>92.599999999999014</v>
      </c>
      <c r="AA929">
        <f t="shared" si="207"/>
        <v>2.1509625175061569E-63</v>
      </c>
      <c r="AB929">
        <f t="shared" si="209"/>
        <v>2.3545154525896808E-63</v>
      </c>
    </row>
    <row r="930" spans="26:28">
      <c r="Z930">
        <f t="shared" si="208"/>
        <v>92.699999999999008</v>
      </c>
      <c r="AA930">
        <f t="shared" si="207"/>
        <v>1.6848562449487742E-63</v>
      </c>
      <c r="AB930">
        <f t="shared" si="209"/>
        <v>1.8441140870782787E-63</v>
      </c>
    </row>
    <row r="931" spans="26:28">
      <c r="Z931">
        <f t="shared" si="208"/>
        <v>92.799999999999002</v>
      </c>
      <c r="AA931">
        <f t="shared" si="207"/>
        <v>1.3196120231508695E-63</v>
      </c>
      <c r="AB931">
        <f t="shared" si="209"/>
        <v>1.444200614667405E-63</v>
      </c>
    </row>
    <row r="932" spans="26:28">
      <c r="Z932">
        <f t="shared" si="208"/>
        <v>92.899999999998997</v>
      </c>
      <c r="AA932">
        <f t="shared" si="207"/>
        <v>1.0334349093406647E-63</v>
      </c>
      <c r="AB932">
        <f t="shared" si="209"/>
        <v>1.1308911747946866E-63</v>
      </c>
    </row>
    <row r="933" spans="26:28">
      <c r="Z933">
        <f t="shared" si="208"/>
        <v>92.999999999998991</v>
      </c>
      <c r="AA933">
        <f t="shared" si="207"/>
        <v>8.0923283110598522E-64</v>
      </c>
      <c r="AB933">
        <f t="shared" si="209"/>
        <v>8.8545746416011101E-64</v>
      </c>
    </row>
    <row r="934" spans="26:28">
      <c r="Z934">
        <f t="shared" si="208"/>
        <v>93.099999999998985</v>
      </c>
      <c r="AA934">
        <f t="shared" si="207"/>
        <v>6.3360327308110491E-64</v>
      </c>
      <c r="AB934">
        <f t="shared" si="209"/>
        <v>6.9321546023096792E-64</v>
      </c>
    </row>
    <row r="935" spans="26:28">
      <c r="Z935">
        <f t="shared" si="208"/>
        <v>93.19999999999898</v>
      </c>
      <c r="AA935">
        <f t="shared" si="207"/>
        <v>4.9603798144472167E-64</v>
      </c>
      <c r="AB935">
        <f t="shared" si="209"/>
        <v>5.4265333205301842E-64</v>
      </c>
    </row>
    <row r="936" spans="26:28">
      <c r="Z936">
        <f t="shared" si="208"/>
        <v>93.299999999998974</v>
      </c>
      <c r="AA936">
        <f t="shared" si="207"/>
        <v>3.8829884787977887E-64</v>
      </c>
      <c r="AB936">
        <f t="shared" si="209"/>
        <v>4.2474713192511737E-64</v>
      </c>
    </row>
    <row r="937" spans="26:28">
      <c r="Z937">
        <f t="shared" si="208"/>
        <v>93.399999999998968</v>
      </c>
      <c r="AA937">
        <f t="shared" si="207"/>
        <v>3.0392818233742073E-64</v>
      </c>
      <c r="AB937">
        <f t="shared" si="209"/>
        <v>3.3242389349321688E-64</v>
      </c>
    </row>
    <row r="938" spans="26:28">
      <c r="Z938">
        <f t="shared" si="208"/>
        <v>93.499999999998963</v>
      </c>
      <c r="AA938">
        <f t="shared" si="207"/>
        <v>2.3786447945507435E-64</v>
      </c>
      <c r="AB938">
        <f t="shared" si="209"/>
        <v>2.6014042985034449E-64</v>
      </c>
    </row>
    <row r="939" spans="26:28">
      <c r="Z939">
        <f t="shared" si="208"/>
        <v>93.599999999998957</v>
      </c>
      <c r="AA939">
        <f t="shared" si="207"/>
        <v>1.8614098709190526E-64</v>
      </c>
      <c r="AB939">
        <f t="shared" si="209"/>
        <v>2.0355293508357661E-64</v>
      </c>
    </row>
    <row r="940" spans="26:28">
      <c r="Z940">
        <f t="shared" si="208"/>
        <v>93.699999999998951</v>
      </c>
      <c r="AA940">
        <f t="shared" si="207"/>
        <v>1.4564925916848073E-64</v>
      </c>
      <c r="AB940">
        <f t="shared" si="209"/>
        <v>1.5925784212954994E-64</v>
      </c>
    </row>
    <row r="941" spans="26:28">
      <c r="Z941">
        <f t="shared" si="208"/>
        <v>93.799999999998946</v>
      </c>
      <c r="AA941">
        <f t="shared" si="207"/>
        <v>1.1395370349172062E-64</v>
      </c>
      <c r="AB941">
        <f t="shared" si="209"/>
        <v>1.2458859151653222E-64</v>
      </c>
    </row>
    <row r="942" spans="26:28">
      <c r="Z942">
        <f t="shared" si="208"/>
        <v>93.89999999999894</v>
      </c>
      <c r="AA942">
        <f t="shared" si="207"/>
        <v>8.9146142339306036E-65</v>
      </c>
      <c r="AB942">
        <f t="shared" si="209"/>
        <v>9.7456265454024871E-65</v>
      </c>
    </row>
    <row r="943" spans="26:28">
      <c r="Z943">
        <f t="shared" si="208"/>
        <v>93.999999999998934</v>
      </c>
      <c r="AA943">
        <f t="shared" si="207"/>
        <v>6.9731765233612638E-65</v>
      </c>
      <c r="AB943">
        <f t="shared" si="209"/>
        <v>7.622463305415403E-65</v>
      </c>
    </row>
    <row r="944" spans="26:28">
      <c r="Z944">
        <f t="shared" si="208"/>
        <v>94.099999999998929</v>
      </c>
      <c r="AA944">
        <f t="shared" si="207"/>
        <v>5.4539707884775547E-65</v>
      </c>
      <c r="AB944">
        <f t="shared" si="209"/>
        <v>5.9612187149911216E-65</v>
      </c>
    </row>
    <row r="945" spans="26:28">
      <c r="Z945">
        <f t="shared" si="208"/>
        <v>94.199999999998923</v>
      </c>
      <c r="AA945">
        <f t="shared" si="207"/>
        <v>4.2652947449073642E-65</v>
      </c>
      <c r="AB945">
        <f t="shared" si="209"/>
        <v>4.6615350608319923E-65</v>
      </c>
    </row>
    <row r="946" spans="26:28">
      <c r="Z946">
        <f t="shared" si="208"/>
        <v>94.299999999998917</v>
      </c>
      <c r="AA946">
        <f t="shared" si="207"/>
        <v>3.3353347484906775E-65</v>
      </c>
      <c r="AB946">
        <f t="shared" si="209"/>
        <v>3.6448284045344957E-65</v>
      </c>
    </row>
    <row r="947" spans="26:28">
      <c r="Z947">
        <f t="shared" si="208"/>
        <v>94.399999999998911</v>
      </c>
      <c r="AA947">
        <f t="shared" si="207"/>
        <v>2.6078583442091559E-65</v>
      </c>
      <c r="AB947">
        <f t="shared" si="209"/>
        <v>2.8495711155806021E-65</v>
      </c>
    </row>
    <row r="948" spans="26:28">
      <c r="Z948">
        <f t="shared" si="208"/>
        <v>94.499999999998906</v>
      </c>
      <c r="AA948">
        <f t="shared" si="207"/>
        <v>2.0388383953294076E-65</v>
      </c>
      <c r="AB948">
        <f t="shared" si="209"/>
        <v>2.2275950395277708E-65</v>
      </c>
    </row>
    <row r="949" spans="26:28">
      <c r="Z949">
        <f t="shared" si="208"/>
        <v>94.5999999999989</v>
      </c>
      <c r="AA949">
        <f t="shared" si="207"/>
        <v>1.5938076061783046E-65</v>
      </c>
      <c r="AB949">
        <f t="shared" si="209"/>
        <v>1.7411947991666226E-65</v>
      </c>
    </row>
    <row r="950" spans="26:28">
      <c r="Z950">
        <f t="shared" si="208"/>
        <v>94.699999999998894</v>
      </c>
      <c r="AA950">
        <f t="shared" si="207"/>
        <v>1.2457856380832214E-65</v>
      </c>
      <c r="AB950">
        <f t="shared" si="209"/>
        <v>1.3608582961069271E-65</v>
      </c>
    </row>
    <row r="951" spans="26:28">
      <c r="Z951">
        <f t="shared" si="208"/>
        <v>94.799999999998889</v>
      </c>
      <c r="AA951">
        <f t="shared" si="207"/>
        <v>9.7365506148007393E-66</v>
      </c>
      <c r="AB951">
        <f t="shared" si="209"/>
        <v>1.0634888024806573E-65</v>
      </c>
    </row>
    <row r="952" spans="26:28">
      <c r="Z952">
        <f t="shared" si="208"/>
        <v>94.899999999998883</v>
      </c>
      <c r="AA952">
        <f t="shared" si="207"/>
        <v>7.6088909688983614E-66</v>
      </c>
      <c r="AB952">
        <f t="shared" si="209"/>
        <v>8.3101231147245484E-66</v>
      </c>
    </row>
    <row r="953" spans="26:28">
      <c r="Z953">
        <f t="shared" si="208"/>
        <v>94.999999999998877</v>
      </c>
      <c r="AA953">
        <f t="shared" si="207"/>
        <v>5.9455505093926444E-66</v>
      </c>
      <c r="AB953">
        <f t="shared" si="209"/>
        <v>6.4928678205454862E-66</v>
      </c>
    </row>
    <row r="954" spans="26:28">
      <c r="Z954">
        <f t="shared" si="208"/>
        <v>95.099999999998872</v>
      </c>
      <c r="AA954">
        <f t="shared" si="207"/>
        <v>4.6453378955495703E-66</v>
      </c>
      <c r="AB954">
        <f t="shared" si="209"/>
        <v>5.0724792651340828E-66</v>
      </c>
    </row>
    <row r="955" spans="26:28">
      <c r="Z955">
        <f t="shared" si="208"/>
        <v>95.199999999998866</v>
      </c>
      <c r="AA955">
        <f t="shared" si="207"/>
        <v>3.6290848144702169E-66</v>
      </c>
      <c r="AB955">
        <f t="shared" si="209"/>
        <v>3.9624031592468341E-66</v>
      </c>
    </row>
    <row r="956" spans="26:28">
      <c r="Z956">
        <f t="shared" si="208"/>
        <v>95.29999999999886</v>
      </c>
      <c r="AA956">
        <f t="shared" si="207"/>
        <v>2.8348595448873571E-66</v>
      </c>
      <c r="AB956">
        <f t="shared" si="209"/>
        <v>3.0949365604397858E-66</v>
      </c>
    </row>
    <row r="957" spans="26:28">
      <c r="Z957">
        <f t="shared" si="208"/>
        <v>95.399999999998855</v>
      </c>
      <c r="AA957">
        <f t="shared" si="207"/>
        <v>2.2142193488572684E-66</v>
      </c>
      <c r="AB957">
        <f t="shared" si="209"/>
        <v>2.417127713713581E-66</v>
      </c>
    </row>
    <row r="958" spans="26:28">
      <c r="Z958">
        <f t="shared" si="208"/>
        <v>95.499999999998849</v>
      </c>
      <c r="AA958">
        <f t="shared" si="207"/>
        <v>1.7292765447299738E-66</v>
      </c>
      <c r="AB958">
        <f t="shared" si="209"/>
        <v>1.8875664419833405E-66</v>
      </c>
    </row>
    <row r="959" spans="26:28">
      <c r="Z959">
        <f t="shared" si="208"/>
        <v>95.599999999998843</v>
      </c>
      <c r="AA959">
        <f t="shared" si="207"/>
        <v>1.35040184205504E-66</v>
      </c>
      <c r="AB959">
        <f t="shared" si="209"/>
        <v>1.4738719298830826E-66</v>
      </c>
    </row>
    <row r="960" spans="26:28">
      <c r="Z960">
        <f t="shared" si="208"/>
        <v>95.699999999998838</v>
      </c>
      <c r="AA960">
        <f t="shared" si="207"/>
        <v>1.0544267156192507E-66</v>
      </c>
      <c r="AB960">
        <f t="shared" si="209"/>
        <v>1.1507265802368996E-66</v>
      </c>
    </row>
    <row r="961" spans="26:28">
      <c r="Z961">
        <f t="shared" si="208"/>
        <v>95.799999999998832</v>
      </c>
      <c r="AA961">
        <f t="shared" si="207"/>
        <v>8.2323653423694372E-67</v>
      </c>
      <c r="AB961">
        <f t="shared" si="209"/>
        <v>8.9833741000599252E-67</v>
      </c>
    </row>
    <row r="962" spans="26:28">
      <c r="Z962">
        <f t="shared" si="208"/>
        <v>95.899999999998826</v>
      </c>
      <c r="AA962">
        <f t="shared" si="207"/>
        <v>6.4266962302488915E-67</v>
      </c>
      <c r="AB962">
        <f t="shared" si="209"/>
        <v>7.0123214582613612E-67</v>
      </c>
    </row>
    <row r="963" spans="26:28">
      <c r="Z963">
        <f t="shared" si="208"/>
        <v>95.99999999999882</v>
      </c>
      <c r="AA963">
        <f t="shared" si="207"/>
        <v>5.0165582423011478E-67</v>
      </c>
      <c r="AB963">
        <f t="shared" si="209"/>
        <v>5.4731731115256893E-67</v>
      </c>
    </row>
    <row r="964" spans="26:28">
      <c r="Z964">
        <f t="shared" si="208"/>
        <v>96.099999999998815</v>
      </c>
      <c r="AA964">
        <f t="shared" ref="AA964:AA1027" si="210">_xlfn.GAMMA.DIST($AH$1,$Z964+1,1,FALSE)</f>
        <v>3.9154252813691814E-67</v>
      </c>
      <c r="AB964">
        <f t="shared" si="209"/>
        <v>4.2714136958460617E-67</v>
      </c>
    </row>
    <row r="965" spans="26:28">
      <c r="Z965">
        <f t="shared" ref="Z965:Z1028" si="211">Z964+0.1</f>
        <v>96.199999999998809</v>
      </c>
      <c r="AA965">
        <f t="shared" si="210"/>
        <v>3.055674324034425E-67</v>
      </c>
      <c r="AB965">
        <f t="shared" ref="AB965:AB1028" si="212">_xlfn.GAMMA.DIST($AH$1,$Z965,1,TRUE)</f>
        <v>3.3331834477671512E-67</v>
      </c>
    </row>
    <row r="966" spans="26:28">
      <c r="Z966">
        <f t="shared" si="211"/>
        <v>96.299999999998803</v>
      </c>
      <c r="AA966">
        <f t="shared" si="210"/>
        <v>2.384461299438357E-67</v>
      </c>
      <c r="AB966">
        <f t="shared" si="212"/>
        <v>2.6007701555231639E-67</v>
      </c>
    </row>
    <row r="967" spans="26:28">
      <c r="Z967">
        <f t="shared" si="211"/>
        <v>96.399999999998798</v>
      </c>
      <c r="AA967">
        <f t="shared" si="210"/>
        <v>1.8604955109695612E-67</v>
      </c>
      <c r="AB967">
        <f t="shared" si="212"/>
        <v>2.0290836485637211E-67</v>
      </c>
    </row>
    <row r="968" spans="26:28">
      <c r="Z968">
        <f t="shared" si="211"/>
        <v>96.499999999998792</v>
      </c>
      <c r="AA968">
        <f t="shared" si="210"/>
        <v>1.4515170997217582E-67</v>
      </c>
      <c r="AB968">
        <f t="shared" si="212"/>
        <v>1.5828989725339859E-67</v>
      </c>
    </row>
    <row r="969" spans="26:28">
      <c r="Z969">
        <f t="shared" si="211"/>
        <v>96.599999999998786</v>
      </c>
      <c r="AA969">
        <f t="shared" si="210"/>
        <v>1.1323245259469646E-67</v>
      </c>
      <c r="AB969">
        <f t="shared" si="212"/>
        <v>1.2347008782801382E-67</v>
      </c>
    </row>
    <row r="970" spans="26:28">
      <c r="Z970">
        <f t="shared" si="211"/>
        <v>96.699999999998781</v>
      </c>
      <c r="AA970">
        <f t="shared" si="210"/>
        <v>8.8323230574116927E-68</v>
      </c>
      <c r="AB970">
        <f t="shared" si="212"/>
        <v>9.6299864617693116E-68</v>
      </c>
    </row>
    <row r="971" spans="26:28">
      <c r="Z971">
        <f t="shared" si="211"/>
        <v>96.799999999998775</v>
      </c>
      <c r="AA971">
        <f t="shared" si="210"/>
        <v>6.8886528174796711E-68</v>
      </c>
      <c r="AB971">
        <f t="shared" si="212"/>
        <v>7.5100875769099829E-68</v>
      </c>
    </row>
    <row r="972" spans="26:28">
      <c r="Z972">
        <f t="shared" si="211"/>
        <v>96.899999999998769</v>
      </c>
      <c r="AA972">
        <f t="shared" si="210"/>
        <v>5.3721609355030005E-68</v>
      </c>
      <c r="AB972">
        <f t="shared" si="212"/>
        <v>5.8562522801244637E-68</v>
      </c>
    </row>
    <row r="973" spans="26:28">
      <c r="Z973">
        <f t="shared" si="211"/>
        <v>96.999999999998764</v>
      </c>
      <c r="AA973">
        <f t="shared" si="210"/>
        <v>4.1890847177985228E-68</v>
      </c>
      <c r="AB973">
        <f t="shared" si="212"/>
        <v>4.5661486922480027E-68</v>
      </c>
    </row>
    <row r="974" spans="26:28">
      <c r="Z974">
        <f t="shared" si="211"/>
        <v>97.099999999998758</v>
      </c>
      <c r="AA974">
        <f t="shared" si="210"/>
        <v>3.2662147043351787E-68</v>
      </c>
      <c r="AB974">
        <f t="shared" si="212"/>
        <v>3.559884144768585E-68</v>
      </c>
    </row>
    <row r="975" spans="26:28">
      <c r="Z975">
        <f t="shared" si="211"/>
        <v>97.199999999998752</v>
      </c>
      <c r="AA975">
        <f t="shared" si="210"/>
        <v>2.5463952700291219E-68</v>
      </c>
      <c r="AB975">
        <f t="shared" si="212"/>
        <v>2.7750912373262947E-68</v>
      </c>
    </row>
    <row r="976" spans="26:28">
      <c r="Z976">
        <f t="shared" si="211"/>
        <v>97.299999999998747</v>
      </c>
      <c r="AA976">
        <f t="shared" si="210"/>
        <v>1.9850088926469136E-68</v>
      </c>
      <c r="AB976">
        <f t="shared" si="212"/>
        <v>2.1630885608479727E-68</v>
      </c>
    </row>
    <row r="977" spans="26:28">
      <c r="Z977">
        <f t="shared" si="211"/>
        <v>97.399999999998741</v>
      </c>
      <c r="AA977">
        <f t="shared" si="210"/>
        <v>1.5472293263712071E-68</v>
      </c>
      <c r="AB977">
        <f t="shared" si="212"/>
        <v>1.6858813759422844E-68</v>
      </c>
    </row>
    <row r="978" spans="26:28">
      <c r="Z978">
        <f t="shared" si="211"/>
        <v>97.499999999998735</v>
      </c>
      <c r="AA978">
        <f t="shared" si="210"/>
        <v>1.2058757443844338E-68</v>
      </c>
      <c r="AB978">
        <f t="shared" si="212"/>
        <v>1.3138187281220712E-68</v>
      </c>
    </row>
    <row r="979" spans="26:28">
      <c r="Z979">
        <f t="shared" si="211"/>
        <v>97.59999999999873</v>
      </c>
      <c r="AA979">
        <f t="shared" si="210"/>
        <v>9.3973654305040457E-69</v>
      </c>
      <c r="AB979">
        <f t="shared" si="212"/>
        <v>1.0237635233316863E-68</v>
      </c>
    </row>
    <row r="980" spans="26:28">
      <c r="Z980">
        <f t="shared" si="211"/>
        <v>97.699999999998724</v>
      </c>
      <c r="AA980">
        <f t="shared" si="210"/>
        <v>7.3226015112639112E-69</v>
      </c>
      <c r="AB980">
        <f t="shared" si="212"/>
        <v>7.9766340435786789E-69</v>
      </c>
    </row>
    <row r="981" spans="26:28">
      <c r="Z981">
        <f t="shared" si="211"/>
        <v>97.799999999998718</v>
      </c>
      <c r="AA981">
        <f t="shared" si="210"/>
        <v>5.7053259531282277E-69</v>
      </c>
      <c r="AB981">
        <f t="shared" si="212"/>
        <v>6.2143475943022426E-69</v>
      </c>
    </row>
    <row r="982" spans="26:28">
      <c r="Z982">
        <f t="shared" si="211"/>
        <v>97.899999999998712</v>
      </c>
      <c r="AA982">
        <f t="shared" si="210"/>
        <v>4.4447909680879084E-69</v>
      </c>
      <c r="AB982">
        <f t="shared" si="212"/>
        <v>4.8409134462138353E-69</v>
      </c>
    </row>
    <row r="983" spans="26:28">
      <c r="Z983">
        <f t="shared" si="211"/>
        <v>97.999999999998707</v>
      </c>
      <c r="AA983">
        <f t="shared" si="210"/>
        <v>3.4624067565483816E-69</v>
      </c>
      <c r="AB983">
        <f t="shared" si="212"/>
        <v>3.7706397444966216E-69</v>
      </c>
    </row>
    <row r="984" spans="26:28">
      <c r="Z984">
        <f t="shared" si="211"/>
        <v>98.099999999998701</v>
      </c>
      <c r="AA984">
        <f t="shared" si="210"/>
        <v>2.6968745265157208E-69</v>
      </c>
      <c r="AB984">
        <f t="shared" si="212"/>
        <v>2.9366944043348035E-69</v>
      </c>
    </row>
    <row r="985" spans="26:28">
      <c r="Z985">
        <f t="shared" si="211"/>
        <v>98.199999999998695</v>
      </c>
      <c r="AA985">
        <f t="shared" si="210"/>
        <v>2.1003871371935061E-69</v>
      </c>
      <c r="AB985">
        <f t="shared" si="212"/>
        <v>2.2869596729717846E-69</v>
      </c>
    </row>
    <row r="986" spans="26:28">
      <c r="Z986">
        <f t="shared" si="211"/>
        <v>98.29999999999869</v>
      </c>
      <c r="AA986">
        <f t="shared" si="210"/>
        <v>1.6356634822422694E-69</v>
      </c>
      <c r="AB986">
        <f t="shared" si="212"/>
        <v>1.7807966820110701E-69</v>
      </c>
    </row>
    <row r="987" spans="26:28">
      <c r="Z987">
        <f t="shared" si="211"/>
        <v>98.399999999998684</v>
      </c>
      <c r="AA987">
        <f t="shared" si="210"/>
        <v>1.2736338967082468E-69</v>
      </c>
      <c r="AB987">
        <f t="shared" si="212"/>
        <v>1.3865204957111747E-69</v>
      </c>
    </row>
    <row r="988" spans="26:28">
      <c r="Z988">
        <f t="shared" si="211"/>
        <v>98.499999999998678</v>
      </c>
      <c r="AA988">
        <f t="shared" si="210"/>
        <v>9.9163386086450246E-70</v>
      </c>
      <c r="AB988">
        <f t="shared" si="212"/>
        <v>1.0794298373763174E-69</v>
      </c>
    </row>
    <row r="989" spans="26:28">
      <c r="Z989">
        <f t="shared" si="211"/>
        <v>98.599999999998673</v>
      </c>
      <c r="AA989">
        <f t="shared" si="210"/>
        <v>7.7199452319564934E-70</v>
      </c>
      <c r="AB989">
        <f t="shared" si="212"/>
        <v>8.4026980281333883E-70</v>
      </c>
    </row>
    <row r="990" spans="26:28">
      <c r="Z990">
        <f t="shared" si="211"/>
        <v>98.699999999998667</v>
      </c>
      <c r="AA990">
        <f t="shared" si="210"/>
        <v>6.0094298116763608E-70</v>
      </c>
      <c r="AB990">
        <f t="shared" si="212"/>
        <v>6.5403253231490868E-70</v>
      </c>
    </row>
    <row r="991" spans="26:28">
      <c r="Z991">
        <f t="shared" si="211"/>
        <v>98.799999999998661</v>
      </c>
      <c r="AA991">
        <f t="shared" si="210"/>
        <v>4.6774433421402268E-70</v>
      </c>
      <c r="AB991">
        <f t="shared" si="212"/>
        <v>5.0902164117425763E-70</v>
      </c>
    </row>
    <row r="992" spans="26:28">
      <c r="Z992">
        <f t="shared" si="211"/>
        <v>98.899999999998656</v>
      </c>
      <c r="AA992">
        <f t="shared" si="210"/>
        <v>3.6403242509117744E-70</v>
      </c>
      <c r="AB992">
        <f t="shared" si="212"/>
        <v>3.9612247812580998E-70</v>
      </c>
    </row>
    <row r="993" spans="26:28">
      <c r="Z993">
        <f t="shared" si="211"/>
        <v>98.99999999999865</v>
      </c>
      <c r="AA993">
        <f t="shared" si="210"/>
        <v>2.8328782553580891E-70</v>
      </c>
      <c r="AB993">
        <f t="shared" si="212"/>
        <v>3.082329879484751E-70</v>
      </c>
    </row>
    <row r="994" spans="26:28">
      <c r="Z994">
        <f t="shared" si="211"/>
        <v>99.099999999998644</v>
      </c>
      <c r="AA994">
        <f t="shared" si="210"/>
        <v>2.2043071306539339E-70</v>
      </c>
      <c r="AB994">
        <f t="shared" si="212"/>
        <v>2.3981987781905946E-70</v>
      </c>
    </row>
    <row r="995" spans="26:28">
      <c r="Z995">
        <f t="shared" si="211"/>
        <v>99.199999999998639</v>
      </c>
      <c r="AA995">
        <f t="shared" si="210"/>
        <v>1.715033851942458E-70</v>
      </c>
      <c r="AB995">
        <f t="shared" si="212"/>
        <v>1.8657253577836237E-70</v>
      </c>
    </row>
    <row r="996" spans="26:28">
      <c r="Z996">
        <f t="shared" si="211"/>
        <v>99.299999999998633</v>
      </c>
      <c r="AA996">
        <f t="shared" si="210"/>
        <v>1.3342270096842746E-70</v>
      </c>
      <c r="AB996">
        <f t="shared" si="212"/>
        <v>1.4513319976876641E-70</v>
      </c>
    </row>
    <row r="997" spans="26:28">
      <c r="Z997">
        <f t="shared" si="211"/>
        <v>99.399999999998627</v>
      </c>
      <c r="AA997">
        <f t="shared" si="210"/>
        <v>1.0378706804162532E-70</v>
      </c>
      <c r="AB997">
        <f t="shared" si="212"/>
        <v>1.1288659900302747E-70</v>
      </c>
    </row>
    <row r="998" spans="26:28">
      <c r="Z998">
        <f t="shared" si="211"/>
        <v>99.499999999998622</v>
      </c>
      <c r="AA998">
        <f t="shared" si="210"/>
        <v>8.0725972593000917E-71</v>
      </c>
      <c r="AB998">
        <f t="shared" si="212"/>
        <v>8.7795976511846451E-71</v>
      </c>
    </row>
    <row r="999" spans="26:28">
      <c r="Z999">
        <f t="shared" si="211"/>
        <v>99.599999999998616</v>
      </c>
      <c r="AA999">
        <f t="shared" si="210"/>
        <v>6.2782687127367034E-71</v>
      </c>
      <c r="AB999">
        <f t="shared" si="212"/>
        <v>6.8275279617686181E-71</v>
      </c>
    </row>
    <row r="1000" spans="26:28">
      <c r="Z1000">
        <f t="shared" si="211"/>
        <v>99.69999999999861</v>
      </c>
      <c r="AA1000">
        <f t="shared" si="210"/>
        <v>4.8822850024660292E-71</v>
      </c>
      <c r="AB1000">
        <f t="shared" si="212"/>
        <v>5.3089551147283943E-71</v>
      </c>
    </row>
    <row r="1001" spans="26:28">
      <c r="Z1001">
        <f t="shared" si="211"/>
        <v>99.799999999998604</v>
      </c>
      <c r="AA1001">
        <f t="shared" si="210"/>
        <v>3.7963217506354536E-71</v>
      </c>
      <c r="AB1001">
        <f t="shared" si="212"/>
        <v>4.1277306960250116E-71</v>
      </c>
    </row>
    <row r="1002" spans="26:28">
      <c r="Z1002">
        <f t="shared" si="211"/>
        <v>99.899999999998599</v>
      </c>
      <c r="AA1002">
        <f t="shared" si="210"/>
        <v>2.9516142574965834E-71</v>
      </c>
      <c r="AB1002">
        <f t="shared" si="212"/>
        <v>3.2090053034624497E-71</v>
      </c>
    </row>
    <row r="1003" spans="26:28">
      <c r="Z1003">
        <f t="shared" si="211"/>
        <v>99.999999999998593</v>
      </c>
      <c r="AA1003">
        <f t="shared" si="210"/>
        <v>2.2946313868404494E-71</v>
      </c>
      <c r="AB1003">
        <f t="shared" si="212"/>
        <v>2.4945162412666312E-71</v>
      </c>
    </row>
    <row r="1004" spans="26:28">
      <c r="Z1004">
        <f t="shared" si="211"/>
        <v>100.09999999999859</v>
      </c>
      <c r="AA1004">
        <f t="shared" si="210"/>
        <v>1.7837050707592751E-71</v>
      </c>
      <c r="AB1004">
        <f t="shared" si="212"/>
        <v>1.9389164753658683E-71</v>
      </c>
    </row>
    <row r="1005" spans="26:28">
      <c r="Z1005">
        <f t="shared" si="211"/>
        <v>100.19999999999858</v>
      </c>
      <c r="AA1005">
        <f t="shared" si="210"/>
        <v>1.3864046108519062E-71</v>
      </c>
      <c r="AB1005">
        <f t="shared" si="212"/>
        <v>1.5069150584114985E-71</v>
      </c>
    </row>
    <row r="1006" spans="26:28">
      <c r="Z1006">
        <f t="shared" si="211"/>
        <v>100.29999999999858</v>
      </c>
      <c r="AA1006">
        <f t="shared" si="210"/>
        <v>1.0774914036335361E-71</v>
      </c>
      <c r="AB1006">
        <f t="shared" si="212"/>
        <v>1.1710498800341245E-71</v>
      </c>
    </row>
    <row r="1007" spans="26:28">
      <c r="Z1007">
        <f t="shared" si="211"/>
        <v>100.39999999999857</v>
      </c>
      <c r="AA1007">
        <f t="shared" si="210"/>
        <v>8.3732594734797413E-72</v>
      </c>
      <c r="AB1007">
        <f t="shared" si="212"/>
        <v>9.0995309613976407E-72</v>
      </c>
    </row>
    <row r="1008" spans="26:28">
      <c r="Z1008">
        <f t="shared" si="211"/>
        <v>100.49999999999856</v>
      </c>
      <c r="AA1008">
        <f t="shared" si="210"/>
        <v>6.5062724179443558E-72</v>
      </c>
      <c r="AB1008">
        <f t="shared" si="212"/>
        <v>7.0700039188478061E-72</v>
      </c>
    </row>
    <row r="1009" spans="26:28">
      <c r="Z1009">
        <f t="shared" si="211"/>
        <v>100.59999999999856</v>
      </c>
      <c r="AA1009">
        <f t="shared" si="210"/>
        <v>5.0550672537947633E-72</v>
      </c>
      <c r="AB1009">
        <f t="shared" si="212"/>
        <v>5.4925924903183922E-72</v>
      </c>
    </row>
    <row r="1010" spans="26:28">
      <c r="Z1010">
        <f t="shared" si="211"/>
        <v>100.69999999999855</v>
      </c>
      <c r="AA1010">
        <f t="shared" si="210"/>
        <v>3.9271607269095501E-72</v>
      </c>
      <c r="AB1010">
        <f t="shared" si="212"/>
        <v>4.2667011226258607E-72</v>
      </c>
    </row>
    <row r="1011" spans="26:28">
      <c r="Z1011">
        <f t="shared" si="211"/>
        <v>100.79999999999855</v>
      </c>
      <c r="AA1011">
        <f t="shared" si="210"/>
        <v>3.0506156924754566E-72</v>
      </c>
      <c r="AB1011">
        <f t="shared" si="212"/>
        <v>3.3140894538972329E-72</v>
      </c>
    </row>
    <row r="1012" spans="26:28">
      <c r="Z1012">
        <f t="shared" si="211"/>
        <v>100.89999999999854</v>
      </c>
      <c r="AA1012">
        <f t="shared" si="210"/>
        <v>2.3694822086943331E-72</v>
      </c>
      <c r="AB1012">
        <f t="shared" si="212"/>
        <v>2.573910459659181E-72</v>
      </c>
    </row>
    <row r="1013" spans="26:28">
      <c r="Z1013">
        <f t="shared" si="211"/>
        <v>100.99999999999854</v>
      </c>
      <c r="AA1013">
        <f t="shared" si="210"/>
        <v>1.8402489340010559E-72</v>
      </c>
      <c r="AB1013">
        <f t="shared" si="212"/>
        <v>1.9988485442617592E-72</v>
      </c>
    </row>
    <row r="1014" spans="26:28">
      <c r="Z1014">
        <f t="shared" si="211"/>
        <v>101.09999999999853</v>
      </c>
      <c r="AA1014">
        <f t="shared" si="210"/>
        <v>1.4290812139616082E-72</v>
      </c>
      <c r="AB1014">
        <f t="shared" si="212"/>
        <v>1.5521140460674127E-72</v>
      </c>
    </row>
    <row r="1015" spans="26:28">
      <c r="Z1015">
        <f t="shared" si="211"/>
        <v>101.19999999999852</v>
      </c>
      <c r="AA1015">
        <f t="shared" si="210"/>
        <v>1.1096716746939389E-72</v>
      </c>
      <c r="AB1015">
        <f t="shared" si="212"/>
        <v>1.2051044755956587E-72</v>
      </c>
    </row>
    <row r="1016" spans="26:28">
      <c r="Z1016">
        <f t="shared" si="211"/>
        <v>101.29999999999852</v>
      </c>
      <c r="AA1016">
        <f t="shared" si="210"/>
        <v>8.6156765739712973E-73</v>
      </c>
      <c r="AB1016">
        <f t="shared" si="212"/>
        <v>9.3558476400577641E-73</v>
      </c>
    </row>
    <row r="1017" spans="26:28">
      <c r="Z1017">
        <f t="shared" si="211"/>
        <v>101.39999999999851</v>
      </c>
      <c r="AA1017">
        <f t="shared" si="210"/>
        <v>6.6886983959760054E-73</v>
      </c>
      <c r="AB1017">
        <f t="shared" si="212"/>
        <v>7.2627148791847953E-73</v>
      </c>
    </row>
    <row r="1018" spans="26:28">
      <c r="Z1018">
        <f t="shared" si="211"/>
        <v>101.49999999999851</v>
      </c>
      <c r="AA1018">
        <f t="shared" si="210"/>
        <v>5.1921976931389596E-73</v>
      </c>
      <c r="AB1018">
        <f t="shared" si="212"/>
        <v>5.6373150090329479E-73</v>
      </c>
    </row>
    <row r="1019" spans="26:28">
      <c r="Z1019">
        <f t="shared" si="211"/>
        <v>101.5999999999985</v>
      </c>
      <c r="AA1019">
        <f t="shared" si="210"/>
        <v>4.0301225153291939E-73</v>
      </c>
      <c r="AB1019">
        <f t="shared" si="212"/>
        <v>4.3752523652355498E-73</v>
      </c>
    </row>
    <row r="1020" spans="26:28">
      <c r="Z1020">
        <f t="shared" si="211"/>
        <v>101.6999999999985</v>
      </c>
      <c r="AA1020">
        <f t="shared" si="210"/>
        <v>3.1278271276276626E-73</v>
      </c>
      <c r="AB1020">
        <f t="shared" si="212"/>
        <v>3.3954039571628918E-73</v>
      </c>
    </row>
    <row r="1021" spans="26:28">
      <c r="Z1021">
        <f t="shared" si="211"/>
        <v>101.79999999999849</v>
      </c>
      <c r="AA1021">
        <f t="shared" si="210"/>
        <v>2.4273071816359615E-73</v>
      </c>
      <c r="AB1021">
        <f t="shared" si="212"/>
        <v>2.6347376142196811E-73</v>
      </c>
    </row>
    <row r="1022" spans="26:28">
      <c r="Z1022">
        <f t="shared" si="211"/>
        <v>101.89999999999849</v>
      </c>
      <c r="AA1022">
        <f t="shared" si="210"/>
        <v>1.8834941992568532E-73</v>
      </c>
      <c r="AB1022">
        <f t="shared" si="212"/>
        <v>2.0442825096477316E-73</v>
      </c>
    </row>
    <row r="1023" spans="26:28">
      <c r="Z1023">
        <f t="shared" si="211"/>
        <v>101.99999999999848</v>
      </c>
      <c r="AA1023">
        <f t="shared" si="210"/>
        <v>1.4613741534716614E-73</v>
      </c>
      <c r="AB1023">
        <f t="shared" si="212"/>
        <v>1.5859961026079107E-73</v>
      </c>
    </row>
    <row r="1024" spans="26:28">
      <c r="Z1024">
        <f t="shared" si="211"/>
        <v>102.09999999999847</v>
      </c>
      <c r="AA1024">
        <f t="shared" si="210"/>
        <v>1.1337470943282015E-73</v>
      </c>
      <c r="AB1024">
        <f t="shared" si="212"/>
        <v>1.2303283210581288E-73</v>
      </c>
    </row>
    <row r="1025" spans="26:28">
      <c r="Z1025">
        <f t="shared" si="211"/>
        <v>102.19999999999847</v>
      </c>
      <c r="AA1025">
        <f t="shared" si="210"/>
        <v>8.7948537818225092E-74</v>
      </c>
      <c r="AB1025">
        <f t="shared" si="212"/>
        <v>9.5432800901820381E-74</v>
      </c>
    </row>
    <row r="1026" spans="26:28">
      <c r="Z1026">
        <f t="shared" si="211"/>
        <v>102.29999999999846</v>
      </c>
      <c r="AA1026">
        <f t="shared" si="210"/>
        <v>6.8217967007995224E-74</v>
      </c>
      <c r="AB1026">
        <f t="shared" si="212"/>
        <v>7.4017106608624124E-74</v>
      </c>
    </row>
    <row r="1027" spans="26:28">
      <c r="Z1027">
        <f t="shared" si="211"/>
        <v>102.39999999999846</v>
      </c>
      <c r="AA1027">
        <f t="shared" si="210"/>
        <v>5.2908649421304096E-74</v>
      </c>
      <c r="AB1027">
        <f t="shared" si="212"/>
        <v>5.7401648320908239E-74</v>
      </c>
    </row>
    <row r="1028" spans="26:28">
      <c r="Z1028">
        <f t="shared" si="211"/>
        <v>102.49999999999845</v>
      </c>
      <c r="AA1028">
        <f t="shared" ref="AA1028:AA1091" si="213">_xlfn.GAMMA.DIST($AH$1,$Z1028+1,1,FALSE)</f>
        <v>4.103102567261594E-74</v>
      </c>
      <c r="AB1028">
        <f t="shared" si="212"/>
        <v>4.4511731589451047E-74</v>
      </c>
    </row>
    <row r="1029" spans="26:28">
      <c r="Z1029">
        <f t="shared" ref="Z1029:Z1092" si="214">Z1028+0.1</f>
        <v>102.59999999999845</v>
      </c>
      <c r="AA1029">
        <f t="shared" si="213"/>
        <v>3.1816756699972608E-74</v>
      </c>
      <c r="AB1029">
        <f t="shared" ref="AB1029:AB1092" si="215">_xlfn.GAMMA.DIST($AH$1,$Z1029,1,TRUE)</f>
        <v>3.4512984990635644E-74</v>
      </c>
    </row>
    <row r="1030" spans="26:28">
      <c r="Z1030">
        <f t="shared" si="214"/>
        <v>102.69999999999844</v>
      </c>
      <c r="AA1030">
        <f t="shared" si="213"/>
        <v>2.4669327881001523E-74</v>
      </c>
      <c r="AB1030">
        <f t="shared" si="215"/>
        <v>2.6757682953526884E-74</v>
      </c>
    </row>
    <row r="1031" spans="26:28">
      <c r="Z1031">
        <f t="shared" si="214"/>
        <v>102.79999999999843</v>
      </c>
      <c r="AA1031">
        <f t="shared" si="213"/>
        <v>1.9125669427291573E-74</v>
      </c>
      <c r="AB1031">
        <f t="shared" si="215"/>
        <v>2.0743043258372551E-74</v>
      </c>
    </row>
    <row r="1032" spans="26:28">
      <c r="Z1032">
        <f t="shared" si="214"/>
        <v>102.89999999999843</v>
      </c>
      <c r="AA1032">
        <f t="shared" si="213"/>
        <v>1.4826339177825662E-74</v>
      </c>
      <c r="AB1032">
        <f t="shared" si="215"/>
        <v>1.6078831039097899E-74</v>
      </c>
    </row>
    <row r="1033" spans="26:28">
      <c r="Z1033">
        <f t="shared" si="214"/>
        <v>102.99999999999842</v>
      </c>
      <c r="AA1033">
        <f t="shared" si="213"/>
        <v>1.149235984769114E-74</v>
      </c>
      <c r="AB1033">
        <f t="shared" si="215"/>
        <v>1.2462194913631507E-74</v>
      </c>
    </row>
    <row r="1034" spans="26:28">
      <c r="Z1034">
        <f t="shared" si="214"/>
        <v>103.09999999999842</v>
      </c>
      <c r="AA1034">
        <f t="shared" si="213"/>
        <v>8.9072274142188878E-75</v>
      </c>
      <c r="AB1034">
        <f t="shared" si="215"/>
        <v>9.6581226729913406E-75</v>
      </c>
    </row>
    <row r="1035" spans="26:28">
      <c r="Z1035">
        <f t="shared" si="214"/>
        <v>103.19999999999841</v>
      </c>
      <c r="AA1035">
        <f t="shared" si="213"/>
        <v>6.902937561315178E-75</v>
      </c>
      <c r="AB1035">
        <f t="shared" si="215"/>
        <v>7.4842630835964746E-75</v>
      </c>
    </row>
    <row r="1036" spans="26:28">
      <c r="Z1036">
        <f t="shared" si="214"/>
        <v>103.29999999999841</v>
      </c>
      <c r="AA1036">
        <f t="shared" si="213"/>
        <v>5.3491339086627732E-75</v>
      </c>
      <c r="AB1036">
        <f t="shared" si="215"/>
        <v>5.7991396006284685E-75</v>
      </c>
    </row>
    <row r="1037" spans="26:28">
      <c r="Z1037">
        <f t="shared" si="214"/>
        <v>103.3999999999984</v>
      </c>
      <c r="AA1037">
        <f t="shared" si="213"/>
        <v>4.1446814343580546E-75</v>
      </c>
      <c r="AB1037">
        <f t="shared" si="215"/>
        <v>4.4929988996076044E-75</v>
      </c>
    </row>
    <row r="1038" spans="26:28">
      <c r="Z1038">
        <f t="shared" si="214"/>
        <v>103.49999999999839</v>
      </c>
      <c r="AA1038">
        <f t="shared" si="213"/>
        <v>3.2111237482921356E-75</v>
      </c>
      <c r="AB1038">
        <f t="shared" si="215"/>
        <v>3.4807059168361032E-75</v>
      </c>
    </row>
    <row r="1039" spans="26:28">
      <c r="Z1039">
        <f t="shared" si="214"/>
        <v>103.59999999999839</v>
      </c>
      <c r="AA1039">
        <f t="shared" si="213"/>
        <v>2.4876035643806912E-75</v>
      </c>
      <c r="AB1039">
        <f t="shared" si="215"/>
        <v>2.6962282906628268E-75</v>
      </c>
    </row>
    <row r="1040" spans="26:28">
      <c r="Z1040">
        <f t="shared" si="214"/>
        <v>103.69999999999838</v>
      </c>
      <c r="AA1040">
        <f t="shared" si="213"/>
        <v>1.9269195355461629E-75</v>
      </c>
      <c r="AB1040">
        <f t="shared" si="215"/>
        <v>2.0883550725269055E-75</v>
      </c>
    </row>
    <row r="1041" spans="26:28">
      <c r="Z1041">
        <f t="shared" si="214"/>
        <v>103.79999999999838</v>
      </c>
      <c r="AA1041">
        <f t="shared" si="213"/>
        <v>1.492465533343783E-75</v>
      </c>
      <c r="AB1041">
        <f t="shared" si="215"/>
        <v>1.6173738310820059E-75</v>
      </c>
    </row>
    <row r="1042" spans="26:28">
      <c r="Z1042">
        <f t="shared" si="214"/>
        <v>103.89999999999837</v>
      </c>
      <c r="AA1042">
        <f t="shared" si="213"/>
        <v>1.1558551235843024E-75</v>
      </c>
      <c r="AB1042">
        <f t="shared" si="215"/>
        <v>1.252491861272518E-75</v>
      </c>
    </row>
    <row r="1043" spans="26:28">
      <c r="Z1043">
        <f t="shared" si="214"/>
        <v>103.99999999999837</v>
      </c>
      <c r="AA1043">
        <f t="shared" si="213"/>
        <v>8.9507802659920259E-76</v>
      </c>
      <c r="AB1043">
        <f t="shared" si="215"/>
        <v>9.698350659404176E-76</v>
      </c>
    </row>
    <row r="1044" spans="26:28">
      <c r="Z1044">
        <f t="shared" si="214"/>
        <v>104.09999999999836</v>
      </c>
      <c r="AA1044">
        <f t="shared" si="213"/>
        <v>6.9306956825348153E-76</v>
      </c>
      <c r="AB1044">
        <f t="shared" si="215"/>
        <v>7.5089525877264599E-76</v>
      </c>
    </row>
    <row r="1045" spans="26:28">
      <c r="Z1045">
        <f t="shared" si="214"/>
        <v>104.19999999999835</v>
      </c>
      <c r="AA1045">
        <f t="shared" si="213"/>
        <v>5.3660071253993118E-76</v>
      </c>
      <c r="AB1045">
        <f t="shared" si="215"/>
        <v>5.8132552228151404E-76</v>
      </c>
    </row>
    <row r="1046" spans="26:28">
      <c r="Z1046">
        <f t="shared" si="214"/>
        <v>104.29999999999835</v>
      </c>
      <c r="AA1046">
        <f t="shared" si="213"/>
        <v>4.1541691908124654E-76</v>
      </c>
      <c r="AB1046">
        <f t="shared" si="215"/>
        <v>4.5000569196575231E-76</v>
      </c>
    </row>
    <row r="1047" spans="26:28">
      <c r="Z1047">
        <f t="shared" si="214"/>
        <v>104.39999999999834</v>
      </c>
      <c r="AA1047">
        <f t="shared" si="213"/>
        <v>3.2157011128644232E-76</v>
      </c>
      <c r="AB1047">
        <f t="shared" si="215"/>
        <v>3.4831746524963621E-76</v>
      </c>
    </row>
    <row r="1048" spans="26:28">
      <c r="Z1048">
        <f t="shared" si="214"/>
        <v>104.49999999999834</v>
      </c>
      <c r="AA1048">
        <f t="shared" si="213"/>
        <v>2.4890050106382007E-76</v>
      </c>
      <c r="AB1048">
        <f t="shared" si="215"/>
        <v>2.6958216854385778E-76</v>
      </c>
    </row>
    <row r="1049" spans="26:28">
      <c r="Z1049">
        <f t="shared" si="214"/>
        <v>104.59999999999833</v>
      </c>
      <c r="AA1049">
        <f t="shared" si="213"/>
        <v>1.9263469284403396E-76</v>
      </c>
      <c r="AB1049">
        <f t="shared" si="215"/>
        <v>2.0862472628230097E-76</v>
      </c>
    </row>
    <row r="1050" spans="26:28">
      <c r="Z1050">
        <f t="shared" si="214"/>
        <v>104.69999999999833</v>
      </c>
      <c r="AA1050">
        <f t="shared" si="213"/>
        <v>1.490740041826792E-76</v>
      </c>
      <c r="AB1050">
        <f t="shared" si="215"/>
        <v>1.6143553698074918E-76</v>
      </c>
    </row>
    <row r="1051" spans="26:28">
      <c r="Z1051">
        <f t="shared" si="214"/>
        <v>104.79999999999832</v>
      </c>
      <c r="AA1051">
        <f t="shared" si="213"/>
        <v>1.1535277500082346E-76</v>
      </c>
      <c r="AB1051">
        <f t="shared" si="215"/>
        <v>1.2490829773826811E-76</v>
      </c>
    </row>
    <row r="1052" spans="26:28">
      <c r="Z1052">
        <f t="shared" si="214"/>
        <v>104.89999999999831</v>
      </c>
      <c r="AA1052">
        <f t="shared" si="213"/>
        <v>8.925096759803873E-77</v>
      </c>
      <c r="AB1052">
        <f t="shared" si="215"/>
        <v>9.6636737688285592E-77</v>
      </c>
    </row>
    <row r="1053" spans="26:28">
      <c r="Z1053">
        <f t="shared" si="214"/>
        <v>104.99999999999831</v>
      </c>
      <c r="AA1053">
        <f t="shared" si="213"/>
        <v>6.9048876337662342E-77</v>
      </c>
      <c r="AB1053">
        <f t="shared" si="215"/>
        <v>7.4757039341239108E-77</v>
      </c>
    </row>
    <row r="1054" spans="26:28">
      <c r="Z1054">
        <f t="shared" si="214"/>
        <v>105.0999999999983</v>
      </c>
      <c r="AA1054">
        <f t="shared" si="213"/>
        <v>5.3414495745521515E-77</v>
      </c>
      <c r="AB1054">
        <f t="shared" si="215"/>
        <v>5.7825690519181744E-77</v>
      </c>
    </row>
    <row r="1055" spans="26:28">
      <c r="Z1055">
        <f t="shared" si="214"/>
        <v>105.1999999999983</v>
      </c>
      <c r="AA1055">
        <f t="shared" si="213"/>
        <v>4.1316214558688256E-77</v>
      </c>
      <c r="AB1055">
        <f t="shared" si="215"/>
        <v>4.4724809741561689E-77</v>
      </c>
    </row>
    <row r="1056" spans="26:28">
      <c r="Z1056">
        <f t="shared" si="214"/>
        <v>105.29999999999829</v>
      </c>
      <c r="AA1056">
        <f t="shared" si="213"/>
        <v>3.1955147621640557E-77</v>
      </c>
      <c r="AB1056">
        <f t="shared" si="215"/>
        <v>3.4588772884511227E-77</v>
      </c>
    </row>
    <row r="1057" spans="26:28">
      <c r="Z1057">
        <f t="shared" si="214"/>
        <v>105.39999999999829</v>
      </c>
      <c r="AA1057">
        <f t="shared" si="213"/>
        <v>2.4712693561865434E-77</v>
      </c>
      <c r="AB1057">
        <f t="shared" si="215"/>
        <v>2.6747353963198461E-77</v>
      </c>
    </row>
    <row r="1058" spans="26:28">
      <c r="Z1058">
        <f t="shared" si="214"/>
        <v>105.49999999999828</v>
      </c>
      <c r="AA1058">
        <f t="shared" si="213"/>
        <v>1.9109896290212421E-77</v>
      </c>
      <c r="AB1058">
        <f t="shared" si="215"/>
        <v>2.0681667480021164E-77</v>
      </c>
    </row>
    <row r="1059" spans="26:28">
      <c r="Z1059">
        <f t="shared" si="214"/>
        <v>105.59999999999827</v>
      </c>
      <c r="AA1059">
        <f t="shared" si="213"/>
        <v>1.477595655337943E-77</v>
      </c>
      <c r="AB1059">
        <f t="shared" si="215"/>
        <v>1.5990033438267115E-77</v>
      </c>
    </row>
    <row r="1060" spans="26:28">
      <c r="Z1060">
        <f t="shared" si="214"/>
        <v>105.69999999999827</v>
      </c>
      <c r="AA1060">
        <f t="shared" si="213"/>
        <v>1.1423835703688739E-77</v>
      </c>
      <c r="AB1060">
        <f t="shared" si="215"/>
        <v>1.2361532798077354E-77</v>
      </c>
    </row>
    <row r="1061" spans="26:28">
      <c r="Z1061">
        <f t="shared" si="214"/>
        <v>105.79999999999826</v>
      </c>
      <c r="AA1061">
        <f t="shared" si="213"/>
        <v>8.8313561201019056E-78</v>
      </c>
      <c r="AB1061">
        <f t="shared" si="215"/>
        <v>9.5555227374466643E-78</v>
      </c>
    </row>
    <row r="1062" spans="26:28">
      <c r="Z1062">
        <f t="shared" si="214"/>
        <v>105.89999999999826</v>
      </c>
      <c r="AA1062">
        <f t="shared" si="213"/>
        <v>6.826561261040838E-78</v>
      </c>
      <c r="AB1062">
        <f t="shared" si="215"/>
        <v>7.3857700902497512E-78</v>
      </c>
    </row>
    <row r="1063" spans="26:28">
      <c r="Z1063">
        <f t="shared" si="214"/>
        <v>105.99999999999825</v>
      </c>
      <c r="AA1063">
        <f t="shared" si="213"/>
        <v>5.2763763993881147E-78</v>
      </c>
      <c r="AB1063">
        <f t="shared" si="215"/>
        <v>5.7081630035780894E-78</v>
      </c>
    </row>
    <row r="1064" spans="26:28">
      <c r="Z1064">
        <f t="shared" si="214"/>
        <v>106.09999999999825</v>
      </c>
      <c r="AA1064">
        <f t="shared" si="213"/>
        <v>4.0778267251534741E-78</v>
      </c>
      <c r="AB1064">
        <f t="shared" si="215"/>
        <v>4.4111947736646721E-78</v>
      </c>
    </row>
    <row r="1065" spans="26:28">
      <c r="Z1065">
        <f t="shared" si="214"/>
        <v>106.19999999999824</v>
      </c>
      <c r="AA1065">
        <f t="shared" si="213"/>
        <v>3.1512367036293184E-78</v>
      </c>
      <c r="AB1065">
        <f t="shared" si="215"/>
        <v>3.4085951828742003E-78</v>
      </c>
    </row>
    <row r="1066" spans="26:28">
      <c r="Z1066">
        <f t="shared" si="214"/>
        <v>106.29999999999824</v>
      </c>
      <c r="AA1066">
        <f t="shared" si="213"/>
        <v>2.434964211997399E-78</v>
      </c>
      <c r="AB1066">
        <f t="shared" si="215"/>
        <v>2.633625262871251E-78</v>
      </c>
    </row>
    <row r="1067" spans="26:28">
      <c r="Z1067">
        <f t="shared" si="214"/>
        <v>106.39999999999823</v>
      </c>
      <c r="AA1067">
        <f t="shared" si="213"/>
        <v>1.8813234760446223E-78</v>
      </c>
      <c r="AB1067">
        <f t="shared" si="215"/>
        <v>2.0346604013327221E-78</v>
      </c>
    </row>
    <row r="1068" spans="26:28">
      <c r="Z1068">
        <f t="shared" si="214"/>
        <v>106.49999999999822</v>
      </c>
      <c r="AA1068">
        <f t="shared" si="213"/>
        <v>1.453428731931838E-78</v>
      </c>
      <c r="AB1068">
        <f t="shared" si="215"/>
        <v>1.5717711898098605E-78</v>
      </c>
    </row>
    <row r="1069" spans="26:28">
      <c r="Z1069">
        <f t="shared" si="214"/>
        <v>106.59999999999822</v>
      </c>
      <c r="AA1069">
        <f t="shared" si="213"/>
        <v>1.1227509200975237E-78</v>
      </c>
      <c r="AB1069">
        <f t="shared" si="215"/>
        <v>1.2140768848868909E-78</v>
      </c>
    </row>
    <row r="1070" spans="26:28">
      <c r="Z1070">
        <f t="shared" si="214"/>
        <v>106.69999999999821</v>
      </c>
      <c r="AA1070">
        <f t="shared" si="213"/>
        <v>8.6722651546292625E-79</v>
      </c>
      <c r="AB1070">
        <f t="shared" si="215"/>
        <v>9.3769709438914833E-79</v>
      </c>
    </row>
    <row r="1071" spans="26:28">
      <c r="Z1071">
        <f t="shared" si="214"/>
        <v>106.79999999999821</v>
      </c>
      <c r="AA1071">
        <f t="shared" si="213"/>
        <v>6.6979386304156477E-79</v>
      </c>
      <c r="AB1071">
        <f t="shared" si="215"/>
        <v>7.2416661734478719E-79</v>
      </c>
    </row>
    <row r="1072" spans="26:28">
      <c r="Z1072">
        <f t="shared" si="214"/>
        <v>106.8999999999982</v>
      </c>
      <c r="AA1072">
        <f t="shared" si="213"/>
        <v>5.1726048844192234E-79</v>
      </c>
      <c r="AB1072">
        <f t="shared" si="215"/>
        <v>5.5920882920918513E-79</v>
      </c>
    </row>
    <row r="1073" spans="26:28">
      <c r="Z1073">
        <f t="shared" si="214"/>
        <v>106.9999999999982</v>
      </c>
      <c r="AA1073">
        <f t="shared" si="213"/>
        <v>3.9942662462667327E-79</v>
      </c>
      <c r="AB1073">
        <f t="shared" si="215"/>
        <v>4.3178660419009967E-79</v>
      </c>
    </row>
    <row r="1074" spans="26:28">
      <c r="Z1074">
        <f t="shared" si="214"/>
        <v>107.09999999999819</v>
      </c>
      <c r="AA1074">
        <f t="shared" si="213"/>
        <v>3.0840706324693945E-79</v>
      </c>
      <c r="AB1074">
        <f t="shared" si="215"/>
        <v>3.3336804851126784E-79</v>
      </c>
    </row>
    <row r="1075" spans="26:28">
      <c r="Z1075">
        <f t="shared" si="214"/>
        <v>107.19999999999818</v>
      </c>
      <c r="AA1075">
        <f t="shared" si="213"/>
        <v>2.3810650465860516E-79</v>
      </c>
      <c r="AB1075">
        <f t="shared" si="215"/>
        <v>2.5735847924469338E-79</v>
      </c>
    </row>
    <row r="1076" spans="26:28">
      <c r="Z1076">
        <f t="shared" si="214"/>
        <v>107.29999999999818</v>
      </c>
      <c r="AA1076">
        <f t="shared" si="213"/>
        <v>1.8381370099890888E-79</v>
      </c>
      <c r="AB1076">
        <f t="shared" si="215"/>
        <v>1.9866105087390022E-79</v>
      </c>
    </row>
    <row r="1077" spans="26:28">
      <c r="Z1077">
        <f t="shared" si="214"/>
        <v>107.39999999999817</v>
      </c>
      <c r="AA1077">
        <f t="shared" si="213"/>
        <v>1.4188752472964281E-79</v>
      </c>
      <c r="AB1077">
        <f t="shared" si="215"/>
        <v>1.5333692528823723E-79</v>
      </c>
    </row>
    <row r="1078" spans="26:28">
      <c r="Z1078">
        <f t="shared" si="214"/>
        <v>107.49999999999817</v>
      </c>
      <c r="AA1078">
        <f t="shared" si="213"/>
        <v>1.0951416491767172E-79</v>
      </c>
      <c r="AB1078">
        <f t="shared" si="215"/>
        <v>1.1834245787804246E-79</v>
      </c>
    </row>
    <row r="1079" spans="26:28">
      <c r="Z1079">
        <f t="shared" si="214"/>
        <v>107.59999999999816</v>
      </c>
      <c r="AA1079">
        <f t="shared" si="213"/>
        <v>8.4519353650478881E-80</v>
      </c>
      <c r="AB1079">
        <f t="shared" si="215"/>
        <v>9.1325964789385601E-80</v>
      </c>
    </row>
    <row r="1080" spans="26:28">
      <c r="Z1080">
        <f t="shared" si="214"/>
        <v>107.69999999999816</v>
      </c>
      <c r="AA1080">
        <f t="shared" si="213"/>
        <v>6.5223164115608813E-80</v>
      </c>
      <c r="AB1080">
        <f t="shared" si="215"/>
        <v>7.0470578926268431E-80</v>
      </c>
    </row>
    <row r="1081" spans="26:28">
      <c r="Z1081">
        <f t="shared" si="214"/>
        <v>107.79999999999815</v>
      </c>
      <c r="AA1081">
        <f t="shared" si="213"/>
        <v>5.0327739245249127E-80</v>
      </c>
      <c r="AB1081">
        <f t="shared" si="215"/>
        <v>5.4372754303234841E-80</v>
      </c>
    </row>
    <row r="1082" spans="26:28">
      <c r="Z1082">
        <f t="shared" si="214"/>
        <v>107.89999999999814</v>
      </c>
      <c r="AA1082">
        <f t="shared" si="213"/>
        <v>3.8830490791291524E-80</v>
      </c>
      <c r="AB1082">
        <f t="shared" si="215"/>
        <v>4.1948340767271546E-80</v>
      </c>
    </row>
    <row r="1083" spans="26:28">
      <c r="Z1083">
        <f t="shared" si="214"/>
        <v>107.99999999999814</v>
      </c>
      <c r="AA1083">
        <f t="shared" si="213"/>
        <v>2.9956996847004882E-80</v>
      </c>
      <c r="AB1083">
        <f t="shared" si="215"/>
        <v>3.2359979563429064E-80</v>
      </c>
    </row>
    <row r="1084" spans="26:28">
      <c r="Z1084">
        <f t="shared" si="214"/>
        <v>108.09999999999813</v>
      </c>
      <c r="AA1084">
        <f t="shared" si="213"/>
        <v>2.3109132398711414E-80</v>
      </c>
      <c r="AB1084">
        <f t="shared" si="215"/>
        <v>2.4960985264330502E-80</v>
      </c>
    </row>
    <row r="1085" spans="26:28">
      <c r="Z1085">
        <f t="shared" si="214"/>
        <v>108.19999999999813</v>
      </c>
      <c r="AA1085">
        <f t="shared" si="213"/>
        <v>1.7824978629713402E-80</v>
      </c>
      <c r="AB1085">
        <f t="shared" si="215"/>
        <v>1.9251974586092627E-80</v>
      </c>
    </row>
    <row r="1086" spans="26:28">
      <c r="Z1086">
        <f t="shared" si="214"/>
        <v>108.29999999999812</v>
      </c>
      <c r="AA1086">
        <f t="shared" si="213"/>
        <v>1.3747839132883737E-80</v>
      </c>
      <c r="AB1086">
        <f t="shared" si="215"/>
        <v>1.4847349874995985E-80</v>
      </c>
    </row>
    <row r="1087" spans="26:28">
      <c r="Z1087">
        <f t="shared" si="214"/>
        <v>108.39999999999812</v>
      </c>
      <c r="AA1087">
        <f t="shared" si="213"/>
        <v>1.0602296589578379E-80</v>
      </c>
      <c r="AB1087">
        <f t="shared" si="215"/>
        <v>1.1449400558597864E-80</v>
      </c>
    </row>
    <row r="1088" spans="26:28">
      <c r="Z1088">
        <f t="shared" si="214"/>
        <v>108.49999999999811</v>
      </c>
      <c r="AA1088">
        <f t="shared" si="213"/>
        <v>8.1757118509980266E-81</v>
      </c>
      <c r="AB1088">
        <f t="shared" si="215"/>
        <v>8.8282929603684228E-81</v>
      </c>
    </row>
    <row r="1089" spans="26:28">
      <c r="Z1089">
        <f t="shared" si="214"/>
        <v>108.5999999999981</v>
      </c>
      <c r="AA1089">
        <f t="shared" si="213"/>
        <v>6.3039296921638092E-81</v>
      </c>
      <c r="AB1089">
        <f t="shared" si="215"/>
        <v>6.8066111389063104E-81</v>
      </c>
    </row>
    <row r="1090" spans="26:28">
      <c r="Z1090">
        <f t="shared" si="214"/>
        <v>108.6999999999981</v>
      </c>
      <c r="AA1090">
        <f t="shared" si="213"/>
        <v>4.8602357804645607E-81</v>
      </c>
      <c r="AB1090">
        <f t="shared" si="215"/>
        <v>5.2474148106607121E-81</v>
      </c>
    </row>
    <row r="1091" spans="26:28">
      <c r="Z1091">
        <f t="shared" si="214"/>
        <v>108.79999999999809</v>
      </c>
      <c r="AA1091">
        <f t="shared" si="213"/>
        <v>3.7468261754278387E-81</v>
      </c>
      <c r="AB1091">
        <f t="shared" si="215"/>
        <v>4.0450150579878257E-81</v>
      </c>
    </row>
    <row r="1092" spans="26:28">
      <c r="Z1092">
        <f t="shared" si="214"/>
        <v>108.89999999999809</v>
      </c>
      <c r="AA1092">
        <f t="shared" ref="AA1092:AA1155" si="216">_xlfn.GAMMA.DIST($AH$1,$Z1092+1,1,FALSE)</f>
        <v>2.8882183233195091E-81</v>
      </c>
      <c r="AB1092">
        <f t="shared" si="215"/>
        <v>3.1178499759827285E-81</v>
      </c>
    </row>
    <row r="1093" spans="26:28">
      <c r="Z1093">
        <f t="shared" ref="Z1093:Z1156" si="217">Z1092+0.1</f>
        <v>108.99999999999808</v>
      </c>
      <c r="AA1093">
        <f t="shared" si="216"/>
        <v>2.2261621510163295E-81</v>
      </c>
      <c r="AB1093">
        <f t="shared" ref="AB1093:AB1156" si="218">_xlfn.GAMMA.DIST($AH$1,$Z1093,1,TRUE)</f>
        <v>2.4029827164250934E-81</v>
      </c>
    </row>
    <row r="1094" spans="26:28">
      <c r="Z1094">
        <f t="shared" si="217"/>
        <v>109.09999999999808</v>
      </c>
      <c r="AA1094">
        <f t="shared" si="216"/>
        <v>1.7157101047625026E-81</v>
      </c>
      <c r="AB1094">
        <f t="shared" si="218"/>
        <v>1.851852865619557E-81</v>
      </c>
    </row>
    <row r="1095" spans="26:28">
      <c r="Z1095">
        <f t="shared" si="217"/>
        <v>109.19999999999807</v>
      </c>
      <c r="AA1095">
        <f t="shared" si="216"/>
        <v>1.3221824807756765E-81</v>
      </c>
      <c r="AB1095">
        <f t="shared" si="218"/>
        <v>1.4269959563797481E-81</v>
      </c>
    </row>
    <row r="1096" spans="26:28">
      <c r="Z1096">
        <f t="shared" si="217"/>
        <v>109.29999999999806</v>
      </c>
      <c r="AA1096">
        <f t="shared" si="216"/>
        <v>1.0188243090245542E-81</v>
      </c>
      <c r="AB1096">
        <f t="shared" si="218"/>
        <v>1.0995107421119522E-81</v>
      </c>
    </row>
    <row r="1097" spans="26:28">
      <c r="Z1097">
        <f t="shared" si="217"/>
        <v>109.39999999999806</v>
      </c>
      <c r="AA1097">
        <f t="shared" si="216"/>
        <v>7.8499636540766395E-82</v>
      </c>
      <c r="AB1097">
        <f t="shared" si="218"/>
        <v>8.4710396901997051E-82</v>
      </c>
    </row>
    <row r="1098" spans="26:28">
      <c r="Z1098">
        <f t="shared" si="217"/>
        <v>109.49999999999805</v>
      </c>
      <c r="AA1098">
        <f t="shared" si="216"/>
        <v>6.0477868486845507E-82</v>
      </c>
      <c r="AB1098">
        <f t="shared" si="218"/>
        <v>6.5258110937029177E-82</v>
      </c>
    </row>
    <row r="1099" spans="26:28">
      <c r="Z1099">
        <f t="shared" si="217"/>
        <v>109.59999999999805</v>
      </c>
      <c r="AA1099">
        <f t="shared" si="216"/>
        <v>4.6589261411074063E-82</v>
      </c>
      <c r="AB1099">
        <f t="shared" si="218"/>
        <v>5.0268144674279962E-82</v>
      </c>
    </row>
    <row r="1100" spans="26:28">
      <c r="Z1100">
        <f t="shared" si="217"/>
        <v>109.69999999999804</v>
      </c>
      <c r="AA1100">
        <f t="shared" si="216"/>
        <v>3.588688224409237E-82</v>
      </c>
      <c r="AB1100">
        <f t="shared" si="218"/>
        <v>3.871790301961922E-82</v>
      </c>
    </row>
    <row r="1101" spans="26:28">
      <c r="Z1101">
        <f t="shared" si="217"/>
        <v>109.79999999999804</v>
      </c>
      <c r="AA1101">
        <f t="shared" si="216"/>
        <v>2.764052096627567E-82</v>
      </c>
      <c r="AB1101">
        <f t="shared" si="218"/>
        <v>2.9818888255981513E-82</v>
      </c>
    </row>
    <row r="1102" spans="26:28">
      <c r="Z1102">
        <f t="shared" si="217"/>
        <v>109.89999999999803</v>
      </c>
      <c r="AA1102">
        <f t="shared" si="216"/>
        <v>2.1287141418464576E-82</v>
      </c>
      <c r="AB1102">
        <f t="shared" si="218"/>
        <v>2.296316526631791E-82</v>
      </c>
    </row>
    <row r="1103" spans="26:28">
      <c r="Z1103">
        <f t="shared" si="217"/>
        <v>109.99999999999802</v>
      </c>
      <c r="AA1103">
        <f t="shared" si="216"/>
        <v>1.6392648566577252E-82</v>
      </c>
      <c r="AB1103">
        <f t="shared" si="218"/>
        <v>1.7682056540874274E-82</v>
      </c>
    </row>
    <row r="1104" spans="26:28">
      <c r="Z1104">
        <f t="shared" si="217"/>
        <v>110.09999999999802</v>
      </c>
      <c r="AA1104">
        <f t="shared" si="216"/>
        <v>1.2622390416511154E-82</v>
      </c>
      <c r="AB1104">
        <f t="shared" si="218"/>
        <v>1.3614276085709037E-82</v>
      </c>
    </row>
    <row r="1105" spans="26:28">
      <c r="Z1105">
        <f t="shared" si="217"/>
        <v>110.19999999999801</v>
      </c>
      <c r="AA1105">
        <f t="shared" si="216"/>
        <v>9.718401174486678E-83</v>
      </c>
      <c r="AB1105">
        <f t="shared" si="218"/>
        <v>1.0481347560415346E-82</v>
      </c>
    </row>
    <row r="1106" spans="26:28">
      <c r="Z1106">
        <f t="shared" si="217"/>
        <v>110.29999999999801</v>
      </c>
      <c r="AA1106">
        <f t="shared" si="216"/>
        <v>7.4818466936540892E-83</v>
      </c>
      <c r="AB1106">
        <f t="shared" si="218"/>
        <v>8.0686433087457279E-83</v>
      </c>
    </row>
    <row r="1107" spans="26:28">
      <c r="Z1107">
        <f t="shared" si="217"/>
        <v>110.399999999998</v>
      </c>
      <c r="AA1107">
        <f t="shared" si="216"/>
        <v>5.7594842027203985E-83</v>
      </c>
      <c r="AB1107">
        <f t="shared" si="218"/>
        <v>6.2107603612340328E-83</v>
      </c>
    </row>
    <row r="1108" spans="26:28">
      <c r="Z1108">
        <f t="shared" si="217"/>
        <v>110.499999999998</v>
      </c>
      <c r="AA1108">
        <f t="shared" si="216"/>
        <v>4.4332193189459293E-83</v>
      </c>
      <c r="AB1108">
        <f t="shared" si="218"/>
        <v>4.7802424501838839E-83</v>
      </c>
    </row>
    <row r="1109" spans="26:28">
      <c r="Z1109">
        <f t="shared" si="217"/>
        <v>110.59999999999799</v>
      </c>
      <c r="AA1109">
        <f t="shared" si="216"/>
        <v>3.41205259882251E-83</v>
      </c>
      <c r="AB1109">
        <f t="shared" si="218"/>
        <v>3.6788832632068107E-83</v>
      </c>
    </row>
    <row r="1110" spans="26:28">
      <c r="Z1110">
        <f t="shared" si="217"/>
        <v>110.69999999999798</v>
      </c>
      <c r="AA1110">
        <f t="shared" si="216"/>
        <v>2.6258694324949169E-83</v>
      </c>
      <c r="AB1110">
        <f t="shared" si="218"/>
        <v>2.8310207755261807E-83</v>
      </c>
    </row>
    <row r="1111" spans="26:28">
      <c r="Z1111">
        <f t="shared" si="217"/>
        <v>110.79999999999798</v>
      </c>
      <c r="AA1111">
        <f t="shared" si="216"/>
        <v>2.0206518034917025E-83</v>
      </c>
      <c r="AB1111">
        <f t="shared" si="218"/>
        <v>2.1783672897058295E-83</v>
      </c>
    </row>
    <row r="1112" spans="26:28">
      <c r="Z1112">
        <f t="shared" si="217"/>
        <v>110.89999999999797</v>
      </c>
      <c r="AA1112">
        <f t="shared" si="216"/>
        <v>1.5547867041442491E-83</v>
      </c>
      <c r="AB1112">
        <f t="shared" si="218"/>
        <v>1.6760238478536622E-83</v>
      </c>
    </row>
    <row r="1113" spans="26:28">
      <c r="Z1113">
        <f t="shared" si="217"/>
        <v>110.99999999999797</v>
      </c>
      <c r="AA1113">
        <f t="shared" si="216"/>
        <v>1.1962203008044126E-83</v>
      </c>
      <c r="AB1113">
        <f t="shared" si="218"/>
        <v>1.2894079742964936E-83</v>
      </c>
    </row>
    <row r="1114" spans="26:28">
      <c r="Z1114">
        <f t="shared" si="217"/>
        <v>111.09999999999796</v>
      </c>
      <c r="AA1114">
        <f t="shared" si="216"/>
        <v>9.202642877925796E-84</v>
      </c>
      <c r="AB1114">
        <f t="shared" si="218"/>
        <v>9.9188566919866718E-84</v>
      </c>
    </row>
    <row r="1115" spans="26:28">
      <c r="Z1115">
        <f t="shared" si="217"/>
        <v>111.19999999999796</v>
      </c>
      <c r="AA1115">
        <f t="shared" si="216"/>
        <v>7.0790512152298954E-84</v>
      </c>
      <c r="AB1115">
        <f t="shared" si="218"/>
        <v>7.6294638592813811E-84</v>
      </c>
    </row>
    <row r="1116" spans="26:28">
      <c r="Z1116">
        <f t="shared" si="217"/>
        <v>111.29999999999795</v>
      </c>
      <c r="AA1116">
        <f t="shared" si="216"/>
        <v>5.4450097231454031E-84</v>
      </c>
      <c r="AB1116">
        <f t="shared" si="218"/>
        <v>5.8679661509172153E-84</v>
      </c>
    </row>
    <row r="1117" spans="26:28">
      <c r="Z1117">
        <f t="shared" si="217"/>
        <v>111.39999999999795</v>
      </c>
      <c r="AA1117">
        <f t="shared" si="216"/>
        <v>4.1877757667902263E-84</v>
      </c>
      <c r="AB1117">
        <f t="shared" si="218"/>
        <v>4.5127615851372885E-84</v>
      </c>
    </row>
    <row r="1118" spans="26:28">
      <c r="Z1118">
        <f t="shared" si="217"/>
        <v>111.49999999999794</v>
      </c>
      <c r="AA1118">
        <f t="shared" si="216"/>
        <v>3.2205449760959256E-84</v>
      </c>
      <c r="AB1118">
        <f t="shared" si="218"/>
        <v>3.4702313123785874E-84</v>
      </c>
    </row>
    <row r="1119" spans="26:28">
      <c r="Z1119">
        <f t="shared" si="217"/>
        <v>111.59999999999793</v>
      </c>
      <c r="AA1119">
        <f t="shared" si="216"/>
        <v>2.4764897894682718E-84</v>
      </c>
      <c r="AB1119">
        <f t="shared" si="218"/>
        <v>2.6683066438473489E-84</v>
      </c>
    </row>
    <row r="1120" spans="26:28">
      <c r="Z1120">
        <f t="shared" si="217"/>
        <v>111.69999999999793</v>
      </c>
      <c r="AA1120">
        <f t="shared" si="216"/>
        <v>1.9041667326062834E-84</v>
      </c>
      <c r="AB1120">
        <f t="shared" si="218"/>
        <v>2.0515134303130701E-84</v>
      </c>
    </row>
    <row r="1121" spans="26:28">
      <c r="Z1121">
        <f t="shared" si="217"/>
        <v>111.79999999999792</v>
      </c>
      <c r="AA1121">
        <f t="shared" si="216"/>
        <v>1.4639784980577763E-84</v>
      </c>
      <c r="AB1121">
        <f t="shared" si="218"/>
        <v>1.5771548621407488E-84</v>
      </c>
    </row>
    <row r="1122" spans="26:28">
      <c r="Z1122">
        <f t="shared" si="217"/>
        <v>111.89999999999792</v>
      </c>
      <c r="AA1122">
        <f t="shared" si="216"/>
        <v>1.1254488206943669E-84</v>
      </c>
      <c r="AB1122">
        <f t="shared" si="218"/>
        <v>1.212371437095321E-84</v>
      </c>
    </row>
    <row r="1123" spans="26:28">
      <c r="Z1123">
        <f t="shared" si="217"/>
        <v>111.99999999999791</v>
      </c>
      <c r="AA1123">
        <f t="shared" si="216"/>
        <v>8.6512361040337911E-85</v>
      </c>
      <c r="AB1123">
        <f t="shared" si="218"/>
        <v>9.3187673492069188E-85</v>
      </c>
    </row>
    <row r="1124" spans="26:28">
      <c r="Z1124">
        <f t="shared" si="217"/>
        <v>112.09999999999791</v>
      </c>
      <c r="AA1124">
        <f t="shared" si="216"/>
        <v>6.6495457012677306E-85</v>
      </c>
      <c r="AB1124">
        <f t="shared" si="218"/>
        <v>7.1621381406113746E-85</v>
      </c>
    </row>
    <row r="1125" spans="26:28">
      <c r="Z1125">
        <f t="shared" si="217"/>
        <v>112.1999999999979</v>
      </c>
      <c r="AA1125">
        <f t="shared" si="216"/>
        <v>5.1105449949530951E-85</v>
      </c>
      <c r="AB1125">
        <f t="shared" si="218"/>
        <v>5.5041264405153128E-85</v>
      </c>
    </row>
    <row r="1126" spans="26:28">
      <c r="Z1126">
        <f t="shared" si="217"/>
        <v>112.29999999999789</v>
      </c>
      <c r="AA1126">
        <f t="shared" si="216"/>
        <v>3.927389025599367E-85</v>
      </c>
      <c r="AB1126">
        <f t="shared" si="218"/>
        <v>4.2295642777207686E-85</v>
      </c>
    </row>
    <row r="1127" spans="26:28">
      <c r="Z1127">
        <f t="shared" si="217"/>
        <v>112.39999999999789</v>
      </c>
      <c r="AA1127">
        <f t="shared" si="216"/>
        <v>3.0178811130786209E-85</v>
      </c>
      <c r="AB1127">
        <f t="shared" si="218"/>
        <v>3.2498581834726877E-85</v>
      </c>
    </row>
    <row r="1128" spans="26:28">
      <c r="Z1128">
        <f t="shared" si="217"/>
        <v>112.49999999999788</v>
      </c>
      <c r="AA1128">
        <f t="shared" si="216"/>
        <v>2.3187923827893443E-85</v>
      </c>
      <c r="AB1128">
        <f t="shared" si="218"/>
        <v>2.496863362827639E-85</v>
      </c>
    </row>
    <row r="1129" spans="26:28">
      <c r="Z1129">
        <f t="shared" si="217"/>
        <v>112.59999999999788</v>
      </c>
      <c r="AA1129">
        <f t="shared" si="216"/>
        <v>1.781489102548419E-85</v>
      </c>
      <c r="AB1129">
        <f t="shared" si="218"/>
        <v>1.9181685437909329E-85</v>
      </c>
    </row>
    <row r="1130" spans="26:28">
      <c r="Z1130">
        <f t="shared" si="217"/>
        <v>112.69999999999787</v>
      </c>
      <c r="AA1130">
        <f t="shared" si="216"/>
        <v>1.368567039406743E-85</v>
      </c>
      <c r="AB1130">
        <f t="shared" si="218"/>
        <v>1.4734669770674906E-85</v>
      </c>
    </row>
    <row r="1131" spans="26:28">
      <c r="Z1131">
        <f t="shared" si="217"/>
        <v>112.79999999999787</v>
      </c>
      <c r="AA1131">
        <f t="shared" si="216"/>
        <v>1.0512611555203297E-85</v>
      </c>
      <c r="AB1131">
        <f t="shared" si="218"/>
        <v>1.1317636408308033E-85</v>
      </c>
    </row>
    <row r="1132" spans="26:28">
      <c r="Z1132">
        <f t="shared" si="217"/>
        <v>112.89999999999786</v>
      </c>
      <c r="AA1132">
        <f t="shared" si="216"/>
        <v>8.0745220971000393E-86</v>
      </c>
      <c r="AB1132">
        <f t="shared" si="218"/>
        <v>8.6922616401026803E-86</v>
      </c>
    </row>
    <row r="1133" spans="26:28">
      <c r="Z1133">
        <f t="shared" si="217"/>
        <v>112.99999999999785</v>
      </c>
      <c r="AA1133">
        <f t="shared" si="216"/>
        <v>6.2013285347507301E-86</v>
      </c>
      <c r="AB1133">
        <f t="shared" si="218"/>
        <v>6.6753124517297397E-86</v>
      </c>
    </row>
    <row r="1134" spans="26:28">
      <c r="Z1134">
        <f t="shared" si="217"/>
        <v>113.09999999999785</v>
      </c>
      <c r="AA1134">
        <f t="shared" si="216"/>
        <v>4.7622741096620295E-86</v>
      </c>
      <c r="AB1134">
        <f t="shared" si="218"/>
        <v>5.125924393439715E-86</v>
      </c>
    </row>
    <row r="1135" spans="26:28">
      <c r="Z1135">
        <f t="shared" si="217"/>
        <v>113.19999999999784</v>
      </c>
      <c r="AA1135">
        <f t="shared" si="216"/>
        <v>3.6568387331384077E-86</v>
      </c>
      <c r="AB1135">
        <f t="shared" si="218"/>
        <v>3.9358144556235652E-86</v>
      </c>
    </row>
    <row r="1136" spans="26:28">
      <c r="Z1136">
        <f t="shared" si="217"/>
        <v>113.29999999999784</v>
      </c>
      <c r="AA1136">
        <f t="shared" si="216"/>
        <v>2.8077538488404375E-86</v>
      </c>
      <c r="AB1136">
        <f t="shared" si="218"/>
        <v>3.0217525212119289E-86</v>
      </c>
    </row>
    <row r="1137" spans="26:28">
      <c r="Z1137">
        <f t="shared" si="217"/>
        <v>113.39999999999783</v>
      </c>
      <c r="AA1137">
        <f t="shared" si="216"/>
        <v>2.1556293664852968E-86</v>
      </c>
      <c r="AB1137">
        <f t="shared" si="218"/>
        <v>2.319770703939517E-86</v>
      </c>
    </row>
    <row r="1138" spans="26:28">
      <c r="Z1138">
        <f t="shared" si="217"/>
        <v>113.49999999999783</v>
      </c>
      <c r="AA1138">
        <f t="shared" si="216"/>
        <v>1.6548209956473393E-86</v>
      </c>
      <c r="AB1138">
        <f t="shared" si="218"/>
        <v>1.7807098003829466E-86</v>
      </c>
    </row>
    <row r="1139" spans="26:28">
      <c r="Z1139">
        <f t="shared" si="217"/>
        <v>113.59999999999782</v>
      </c>
      <c r="AA1139">
        <f t="shared" si="216"/>
        <v>1.2702519129088816E-86</v>
      </c>
      <c r="AB1139">
        <f t="shared" si="218"/>
        <v>1.3667944124249342E-86</v>
      </c>
    </row>
    <row r="1140" spans="26:28">
      <c r="Z1140">
        <f t="shared" si="217"/>
        <v>113.69999999999781</v>
      </c>
      <c r="AA1140">
        <f t="shared" si="216"/>
        <v>9.7496860327147944E-87</v>
      </c>
      <c r="AB1140">
        <f t="shared" si="218"/>
        <v>1.0489993766078227E-86</v>
      </c>
    </row>
    <row r="1141" spans="26:28">
      <c r="Z1141">
        <f t="shared" si="217"/>
        <v>113.79999999999781</v>
      </c>
      <c r="AA1141">
        <f t="shared" si="216"/>
        <v>7.4826145515959888E-87</v>
      </c>
      <c r="AB1141">
        <f t="shared" si="218"/>
        <v>8.0502485310464972E-87</v>
      </c>
    </row>
    <row r="1142" spans="26:28">
      <c r="Z1142">
        <f t="shared" si="217"/>
        <v>113.8999999999978</v>
      </c>
      <c r="AA1142">
        <f t="shared" si="216"/>
        <v>5.7421974527234412E-87</v>
      </c>
      <c r="AB1142">
        <f t="shared" si="218"/>
        <v>6.1773954300259923E-87</v>
      </c>
    </row>
    <row r="1143" spans="26:28">
      <c r="Z1143">
        <f t="shared" si="217"/>
        <v>113.9999999999978</v>
      </c>
      <c r="AA1143">
        <f t="shared" si="216"/>
        <v>4.4062071167973774E-87</v>
      </c>
      <c r="AB1143">
        <f t="shared" si="218"/>
        <v>4.7398391697876171E-87</v>
      </c>
    </row>
    <row r="1144" spans="26:28">
      <c r="Z1144">
        <f t="shared" si="217"/>
        <v>114.09999999999779</v>
      </c>
      <c r="AA1144">
        <f t="shared" si="216"/>
        <v>3.3807555029159155E-87</v>
      </c>
      <c r="AB1144">
        <f t="shared" si="218"/>
        <v>3.6365028377762962E-87</v>
      </c>
    </row>
    <row r="1145" spans="26:28">
      <c r="Z1145">
        <f t="shared" si="217"/>
        <v>114.19999999999779</v>
      </c>
      <c r="AA1145">
        <f t="shared" si="216"/>
        <v>2.5937297494242578E-87</v>
      </c>
      <c r="AB1145">
        <f t="shared" si="218"/>
        <v>2.7897572248509547E-87</v>
      </c>
    </row>
    <row r="1146" spans="26:28">
      <c r="Z1146">
        <f t="shared" si="217"/>
        <v>114.29999999999778</v>
      </c>
      <c r="AA1146">
        <f t="shared" si="216"/>
        <v>1.9897468220131391E-87</v>
      </c>
      <c r="AB1146">
        <f t="shared" si="218"/>
        <v>2.139986723716482E-87</v>
      </c>
    </row>
    <row r="1147" spans="26:28">
      <c r="Z1147">
        <f t="shared" si="217"/>
        <v>114.39999999999777</v>
      </c>
      <c r="AA1147">
        <f t="shared" si="216"/>
        <v>1.5262760374592006E-87</v>
      </c>
      <c r="AB1147">
        <f t="shared" si="218"/>
        <v>1.6414133745440985E-87</v>
      </c>
    </row>
    <row r="1148" spans="26:28">
      <c r="Z1148">
        <f t="shared" si="217"/>
        <v>114.49999999999777</v>
      </c>
      <c r="AA1148">
        <f t="shared" si="216"/>
        <v>1.1706593943009401E-87</v>
      </c>
      <c r="AB1148">
        <f t="shared" si="218"/>
        <v>1.2588880473562716E-87</v>
      </c>
    </row>
    <row r="1149" spans="26:28">
      <c r="Z1149">
        <f t="shared" si="217"/>
        <v>114.59999999999776</v>
      </c>
      <c r="AA1149">
        <f t="shared" si="216"/>
        <v>8.9782203268442631E-88</v>
      </c>
      <c r="AB1149">
        <f t="shared" si="218"/>
        <v>9.6542499516065473E-88</v>
      </c>
    </row>
    <row r="1150" spans="26:28">
      <c r="Z1150">
        <f t="shared" si="217"/>
        <v>114.69999999999776</v>
      </c>
      <c r="AA1150">
        <f t="shared" si="216"/>
        <v>6.8851313744552569E-88</v>
      </c>
      <c r="AB1150">
        <f t="shared" si="218"/>
        <v>7.4030773336352213E-88</v>
      </c>
    </row>
    <row r="1151" spans="26:28">
      <c r="Z1151">
        <f t="shared" si="217"/>
        <v>114.79999999999775</v>
      </c>
      <c r="AA1151">
        <f t="shared" si="216"/>
        <v>5.2795451104475602E-88</v>
      </c>
      <c r="AB1151">
        <f t="shared" si="218"/>
        <v>5.6763397945052751E-88</v>
      </c>
    </row>
    <row r="1152" spans="26:28">
      <c r="Z1152">
        <f t="shared" si="217"/>
        <v>114.89999999999775</v>
      </c>
      <c r="AA1152">
        <f t="shared" si="216"/>
        <v>4.0480243139312928E-88</v>
      </c>
      <c r="AB1152">
        <f t="shared" si="218"/>
        <v>4.3519797730236935E-88</v>
      </c>
    </row>
    <row r="1153" spans="26:28">
      <c r="Z1153">
        <f t="shared" si="217"/>
        <v>114.99999999999774</v>
      </c>
      <c r="AA1153">
        <f t="shared" si="216"/>
        <v>3.1035024040057487E-88</v>
      </c>
      <c r="AB1153">
        <f t="shared" si="218"/>
        <v>3.3363205298999523E-88</v>
      </c>
    </row>
    <row r="1154" spans="26:28">
      <c r="Z1154">
        <f t="shared" si="217"/>
        <v>115.09999999999773</v>
      </c>
      <c r="AA1154">
        <f t="shared" si="216"/>
        <v>2.3791589551366092E-88</v>
      </c>
      <c r="AB1154">
        <f t="shared" si="218"/>
        <v>2.5574733486048895E-88</v>
      </c>
    </row>
    <row r="1155" spans="26:28">
      <c r="Z1155">
        <f t="shared" si="217"/>
        <v>115.19999999999773</v>
      </c>
      <c r="AA1155">
        <f t="shared" si="216"/>
        <v>1.8237162300642346E-88</v>
      </c>
      <c r="AB1155">
        <f t="shared" si="218"/>
        <v>1.9602747542657087E-88</v>
      </c>
    </row>
    <row r="1156" spans="26:28">
      <c r="Z1156">
        <f t="shared" si="217"/>
        <v>115.29999999999772</v>
      </c>
      <c r="AA1156">
        <f t="shared" ref="AA1156:AA1219" si="219">_xlfn.GAMMA.DIST($AH$1,$Z1156+1,1,FALSE)</f>
        <v>1.3978273424379351E-88</v>
      </c>
      <c r="AB1156">
        <f t="shared" si="218"/>
        <v>1.5023990170321104E-88</v>
      </c>
    </row>
    <row r="1157" spans="26:28">
      <c r="Z1157">
        <f t="shared" ref="Z1157:Z1220" si="220">Z1156+0.1</f>
        <v>115.39999999999772</v>
      </c>
      <c r="AA1157">
        <f t="shared" si="219"/>
        <v>1.0713029379048351E-88</v>
      </c>
      <c r="AB1157">
        <f t="shared" ref="AB1157:AB1220" si="221">_xlfn.GAMMA.DIST($AH$1,$Z1157,1,TRUE)</f>
        <v>1.1513733708491345E-88</v>
      </c>
    </row>
    <row r="1158" spans="26:28">
      <c r="Z1158">
        <f t="shared" si="220"/>
        <v>115.49999999999771</v>
      </c>
      <c r="AA1158">
        <f t="shared" si="219"/>
        <v>8.2098191288650289E-89</v>
      </c>
      <c r="AB1158">
        <f t="shared" si="221"/>
        <v>8.8228653055391853E-89</v>
      </c>
    </row>
    <row r="1159" spans="26:28">
      <c r="Z1159">
        <f t="shared" si="220"/>
        <v>115.59999999999771</v>
      </c>
      <c r="AA1159">
        <f t="shared" si="219"/>
        <v>6.2909675300565591E-89</v>
      </c>
      <c r="AB1159">
        <f t="shared" si="221"/>
        <v>6.7602962476209489E-89</v>
      </c>
    </row>
    <row r="1160" spans="26:28">
      <c r="Z1160">
        <f t="shared" si="220"/>
        <v>115.6999999999977</v>
      </c>
      <c r="AA1160">
        <f t="shared" si="219"/>
        <v>4.8201870469401319E-89</v>
      </c>
      <c r="AB1160">
        <f t="shared" si="221"/>
        <v>5.1794595918015896E-89</v>
      </c>
    </row>
    <row r="1161" spans="26:28">
      <c r="Z1161">
        <f t="shared" si="220"/>
        <v>115.79999999999769</v>
      </c>
      <c r="AA1161">
        <f t="shared" si="219"/>
        <v>3.6929460617127243E-89</v>
      </c>
      <c r="AB1161">
        <f t="shared" si="221"/>
        <v>3.9679468405800653E-89</v>
      </c>
    </row>
    <row r="1162" spans="26:28">
      <c r="Z1162">
        <f t="shared" si="220"/>
        <v>115.89999999999769</v>
      </c>
      <c r="AA1162">
        <f t="shared" si="219"/>
        <v>2.8290765265615322E-89</v>
      </c>
      <c r="AB1162">
        <f t="shared" si="221"/>
        <v>3.0395545909260972E-89</v>
      </c>
    </row>
    <row r="1163" spans="26:28">
      <c r="Z1163">
        <f t="shared" si="220"/>
        <v>115.99999999999768</v>
      </c>
      <c r="AA1163">
        <f t="shared" si="219"/>
        <v>2.1671008165906451E-89</v>
      </c>
      <c r="AB1163">
        <f t="shared" si="221"/>
        <v>2.3281812589428538E-89</v>
      </c>
    </row>
    <row r="1164" spans="26:28">
      <c r="Z1164">
        <f t="shared" si="220"/>
        <v>116.09999999999768</v>
      </c>
      <c r="AA1164">
        <f t="shared" si="219"/>
        <v>1.6598783407932127E-89</v>
      </c>
      <c r="AB1164">
        <f t="shared" si="221"/>
        <v>1.7831439346829314E-89</v>
      </c>
    </row>
    <row r="1165" spans="26:28">
      <c r="Z1165">
        <f t="shared" si="220"/>
        <v>116.19999999999767</v>
      </c>
      <c r="AA1165">
        <f t="shared" si="219"/>
        <v>1.2712651861896437E-89</v>
      </c>
      <c r="AB1165">
        <f t="shared" si="221"/>
        <v>1.3655852420145128E-89</v>
      </c>
    </row>
    <row r="1166" spans="26:28">
      <c r="Z1166">
        <f t="shared" si="220"/>
        <v>116.29999999999767</v>
      </c>
      <c r="AA1166">
        <f t="shared" si="219"/>
        <v>9.7355128751070861E-90</v>
      </c>
      <c r="AB1166">
        <f t="shared" si="221"/>
        <v>1.0457167459418449E-89</v>
      </c>
    </row>
    <row r="1167" spans="26:28">
      <c r="Z1167">
        <f t="shared" si="220"/>
        <v>116.39999999999766</v>
      </c>
      <c r="AA1167">
        <f t="shared" si="219"/>
        <v>7.4549431245969718E-90</v>
      </c>
      <c r="AB1167">
        <f t="shared" si="221"/>
        <v>8.0070432944366816E-90</v>
      </c>
    </row>
    <row r="1168" spans="26:28">
      <c r="Z1168">
        <f t="shared" si="220"/>
        <v>116.49999999999766</v>
      </c>
      <c r="AA1168">
        <f t="shared" si="219"/>
        <v>5.7081145874520619E-90</v>
      </c>
      <c r="AB1168">
        <f t="shared" si="221"/>
        <v>6.1304617667447235E-90</v>
      </c>
    </row>
    <row r="1169" spans="26:28">
      <c r="Z1169">
        <f t="shared" si="220"/>
        <v>116.59999999999765</v>
      </c>
      <c r="AA1169">
        <f t="shared" si="219"/>
        <v>4.370226157244175E-90</v>
      </c>
      <c r="AB1169">
        <f t="shared" si="221"/>
        <v>4.6932871756419657E-90</v>
      </c>
    </row>
    <row r="1170" spans="26:28">
      <c r="Z1170">
        <f t="shared" si="220"/>
        <v>116.69999999999764</v>
      </c>
      <c r="AA1170">
        <f t="shared" si="219"/>
        <v>3.3456311122726115E-90</v>
      </c>
      <c r="AB1170">
        <f t="shared" si="221"/>
        <v>3.5927254486171272E-90</v>
      </c>
    </row>
    <row r="1171" spans="26:28">
      <c r="Z1171">
        <f t="shared" si="220"/>
        <v>116.79999999999764</v>
      </c>
      <c r="AA1171">
        <f t="shared" si="219"/>
        <v>2.561032799647114E-90</v>
      </c>
      <c r="AB1171">
        <f t="shared" si="221"/>
        <v>2.7500077886737009E-90</v>
      </c>
    </row>
    <row r="1172" spans="26:28">
      <c r="Z1172">
        <f t="shared" si="220"/>
        <v>116.89999999999763</v>
      </c>
      <c r="AA1172">
        <f t="shared" si="219"/>
        <v>1.9602668832465687E-90</v>
      </c>
      <c r="AB1172">
        <f t="shared" si="221"/>
        <v>2.1047806436461797E-90</v>
      </c>
    </row>
    <row r="1173" spans="26:28">
      <c r="Z1173">
        <f t="shared" si="220"/>
        <v>116.99999999999763</v>
      </c>
      <c r="AA1173">
        <f t="shared" si="219"/>
        <v>1.5003005653322224E-90</v>
      </c>
      <c r="AB1173">
        <f t="shared" si="221"/>
        <v>1.6108044235237205E-90</v>
      </c>
    </row>
    <row r="1174" spans="26:28">
      <c r="Z1174">
        <f t="shared" si="220"/>
        <v>117.09999999999762</v>
      </c>
      <c r="AA1174">
        <f t="shared" si="219"/>
        <v>1.14816520584354E-90</v>
      </c>
      <c r="AB1174">
        <f t="shared" si="221"/>
        <v>1.2326559388965452E-90</v>
      </c>
    </row>
    <row r="1175" spans="26:28">
      <c r="Z1175">
        <f t="shared" si="220"/>
        <v>117.19999999999762</v>
      </c>
      <c r="AA1175">
        <f t="shared" si="219"/>
        <v>8.7860477885129645E-91</v>
      </c>
      <c r="AB1175">
        <f t="shared" si="221"/>
        <v>9.4320055824930572E-91</v>
      </c>
    </row>
    <row r="1176" spans="26:28">
      <c r="Z1176">
        <f t="shared" si="220"/>
        <v>117.29999999999761</v>
      </c>
      <c r="AA1176">
        <f t="shared" si="219"/>
        <v>6.7227326759061304E-91</v>
      </c>
      <c r="AB1176">
        <f t="shared" si="221"/>
        <v>7.2165458431159118E-91</v>
      </c>
    </row>
    <row r="1177" spans="26:28">
      <c r="Z1177">
        <f t="shared" si="220"/>
        <v>117.3999999999976</v>
      </c>
      <c r="AA1177">
        <f t="shared" si="219"/>
        <v>5.1435297537687189E-91</v>
      </c>
      <c r="AB1177">
        <f t="shared" si="221"/>
        <v>5.5210016984028192E-91</v>
      </c>
    </row>
    <row r="1178" spans="26:28">
      <c r="Z1178">
        <f t="shared" si="220"/>
        <v>117.4999999999976</v>
      </c>
      <c r="AA1178">
        <f t="shared" si="219"/>
        <v>3.9349555879466304E-91</v>
      </c>
      <c r="AB1178">
        <f t="shared" si="221"/>
        <v>4.2234717929246802E-91</v>
      </c>
    </row>
    <row r="1179" spans="26:28">
      <c r="Z1179">
        <f t="shared" si="220"/>
        <v>117.59999999999759</v>
      </c>
      <c r="AA1179">
        <f t="shared" si="219"/>
        <v>3.0101047511635285E-91</v>
      </c>
      <c r="AB1179">
        <f t="shared" si="221"/>
        <v>3.230610183980256E-91</v>
      </c>
    </row>
    <row r="1180" spans="26:28">
      <c r="Z1180">
        <f t="shared" si="220"/>
        <v>117.69999999999759</v>
      </c>
      <c r="AA1180">
        <f t="shared" si="219"/>
        <v>2.3024309268829502E-91</v>
      </c>
      <c r="AB1180">
        <f t="shared" si="221"/>
        <v>2.4709433634465779E-91</v>
      </c>
    </row>
    <row r="1181" spans="26:28">
      <c r="Z1181">
        <f t="shared" si="220"/>
        <v>117.79999999999758</v>
      </c>
      <c r="AA1181">
        <f t="shared" si="219"/>
        <v>1.7609818062092334E-91</v>
      </c>
      <c r="AB1181">
        <f t="shared" si="221"/>
        <v>1.8897498902672135E-91</v>
      </c>
    </row>
    <row r="1182" spans="26:28">
      <c r="Z1182">
        <f t="shared" si="220"/>
        <v>117.89999999999758</v>
      </c>
      <c r="AA1182">
        <f t="shared" si="219"/>
        <v>1.3467482403986024E-91</v>
      </c>
      <c r="AB1182">
        <f t="shared" si="221"/>
        <v>1.445137603997112E-91</v>
      </c>
    </row>
    <row r="1183" spans="26:28">
      <c r="Z1183">
        <f t="shared" si="220"/>
        <v>117.99999999999757</v>
      </c>
      <c r="AA1183">
        <f t="shared" si="219"/>
        <v>1.0298673372196978E-91</v>
      </c>
      <c r="AB1183">
        <f t="shared" si="221"/>
        <v>1.1050385819154973E-91</v>
      </c>
    </row>
    <row r="1184" spans="26:28">
      <c r="Z1184">
        <f t="shared" si="220"/>
        <v>118.09999999999756</v>
      </c>
      <c r="AA1184">
        <f t="shared" si="219"/>
        <v>7.8747994642966371E-92</v>
      </c>
      <c r="AB1184">
        <f t="shared" si="221"/>
        <v>8.4490733052969522E-92</v>
      </c>
    </row>
    <row r="1185" spans="26:28">
      <c r="Z1185">
        <f t="shared" si="220"/>
        <v>118.19999999999756</v>
      </c>
      <c r="AA1185">
        <f t="shared" si="219"/>
        <v>6.020895692637036E-92</v>
      </c>
      <c r="AB1185">
        <f t="shared" si="221"/>
        <v>6.4595779397996659E-92</v>
      </c>
    </row>
    <row r="1186" spans="26:28">
      <c r="Z1186">
        <f t="shared" si="220"/>
        <v>118.29999999999755</v>
      </c>
      <c r="AA1186">
        <f t="shared" si="219"/>
        <v>4.6030544949156838E-92</v>
      </c>
      <c r="AB1186">
        <f t="shared" si="221"/>
        <v>4.9381316720954143E-92</v>
      </c>
    </row>
    <row r="1187" spans="26:28">
      <c r="Z1187">
        <f t="shared" si="220"/>
        <v>118.39999999999755</v>
      </c>
      <c r="AA1187">
        <f t="shared" si="219"/>
        <v>3.5187999160078237E-92</v>
      </c>
      <c r="AB1187">
        <f t="shared" si="221"/>
        <v>3.7747194463427201E-92</v>
      </c>
    </row>
    <row r="1188" spans="26:28">
      <c r="Z1188">
        <f t="shared" si="220"/>
        <v>118.49999999999754</v>
      </c>
      <c r="AA1188">
        <f t="shared" si="219"/>
        <v>2.6897164778374189E-92</v>
      </c>
      <c r="AB1188">
        <f t="shared" si="221"/>
        <v>2.8851620497830051E-92</v>
      </c>
    </row>
    <row r="1189" spans="26:28">
      <c r="Z1189">
        <f t="shared" si="220"/>
        <v>118.59999999999754</v>
      </c>
      <c r="AA1189">
        <f t="shared" si="219"/>
        <v>2.0558050998675198E-92</v>
      </c>
      <c r="AB1189">
        <f t="shared" si="221"/>
        <v>2.2050543281681567E-92</v>
      </c>
    </row>
    <row r="1190" spans="26:28">
      <c r="Z1190">
        <f t="shared" si="220"/>
        <v>118.69999999999753</v>
      </c>
      <c r="AA1190">
        <f t="shared" si="219"/>
        <v>1.5711617950931952E-92</v>
      </c>
      <c r="AB1190">
        <f t="shared" si="221"/>
        <v>1.6851243656356628E-92</v>
      </c>
    </row>
    <row r="1191" spans="26:28">
      <c r="Z1191">
        <f t="shared" si="220"/>
        <v>118.79999999999752</v>
      </c>
      <c r="AA1191">
        <f t="shared" si="219"/>
        <v>1.2006694133246973E-92</v>
      </c>
      <c r="AB1191">
        <f t="shared" si="221"/>
        <v>1.2876808405803526E-92</v>
      </c>
    </row>
    <row r="1192" spans="26:28">
      <c r="Z1192">
        <f t="shared" si="220"/>
        <v>118.89999999999752</v>
      </c>
      <c r="AA1192">
        <f t="shared" si="219"/>
        <v>9.1746515956525747E-93</v>
      </c>
      <c r="AB1192">
        <f t="shared" si="221"/>
        <v>9.8389363598543618E-93</v>
      </c>
    </row>
    <row r="1193" spans="26:28">
      <c r="Z1193">
        <f t="shared" si="220"/>
        <v>118.99999999999751</v>
      </c>
      <c r="AA1193">
        <f t="shared" si="219"/>
        <v>7.0100213709927021E-93</v>
      </c>
      <c r="AB1193">
        <f t="shared" si="221"/>
        <v>7.5171244695794685E-93</v>
      </c>
    </row>
    <row r="1194" spans="26:28">
      <c r="Z1194">
        <f t="shared" si="220"/>
        <v>119.09999999999751</v>
      </c>
      <c r="AA1194">
        <f t="shared" si="219"/>
        <v>5.3556570663990246E-93</v>
      </c>
      <c r="AB1194">
        <f t="shared" si="221"/>
        <v>5.7427384100078047E-93</v>
      </c>
    </row>
    <row r="1195" spans="26:28">
      <c r="Z1195">
        <f t="shared" si="220"/>
        <v>119.1999999999975</v>
      </c>
      <c r="AA1195">
        <f t="shared" si="219"/>
        <v>4.0913804622793864E-93</v>
      </c>
      <c r="AB1195">
        <f t="shared" si="221"/>
        <v>4.386822471624414E-93</v>
      </c>
    </row>
    <row r="1196" spans="26:28">
      <c r="Z1196">
        <f t="shared" si="220"/>
        <v>119.2999999999975</v>
      </c>
      <c r="AA1196">
        <f t="shared" si="219"/>
        <v>3.1252926579062434E-93</v>
      </c>
      <c r="AB1196">
        <f t="shared" si="221"/>
        <v>3.3507717717999181E-93</v>
      </c>
    </row>
    <row r="1197" spans="26:28">
      <c r="Z1197">
        <f t="shared" si="220"/>
        <v>119.39999999999749</v>
      </c>
      <c r="AA1197">
        <f t="shared" si="219"/>
        <v>2.3871255711615059E-93</v>
      </c>
      <c r="AB1197">
        <f t="shared" si="221"/>
        <v>2.5591953033476357E-93</v>
      </c>
    </row>
    <row r="1198" spans="26:28">
      <c r="Z1198">
        <f t="shared" si="220"/>
        <v>119.49999999999748</v>
      </c>
      <c r="AA1198">
        <f t="shared" si="219"/>
        <v>1.8231551021327064E-93</v>
      </c>
      <c r="AB1198">
        <f t="shared" si="221"/>
        <v>1.9544557194573742E-93</v>
      </c>
    </row>
    <row r="1199" spans="26:28">
      <c r="Z1199">
        <f t="shared" si="220"/>
        <v>119.59999999999748</v>
      </c>
      <c r="AA1199">
        <f t="shared" si="219"/>
        <v>1.3923094739908161E-93</v>
      </c>
      <c r="AB1199">
        <f t="shared" si="221"/>
        <v>1.4924922830062086E-93</v>
      </c>
    </row>
    <row r="1200" spans="26:28">
      <c r="Z1200">
        <f t="shared" si="220"/>
        <v>119.69999999999747</v>
      </c>
      <c r="AA1200">
        <f t="shared" si="219"/>
        <v>1.0631921921684642E-93</v>
      </c>
      <c r="AB1200">
        <f t="shared" si="221"/>
        <v>1.1396257054254988E-93</v>
      </c>
    </row>
    <row r="1201" spans="26:28">
      <c r="Z1201">
        <f t="shared" si="220"/>
        <v>119.79999999999747</v>
      </c>
      <c r="AA1201">
        <f t="shared" si="219"/>
        <v>8.1180486209780544E-94</v>
      </c>
      <c r="AB1201">
        <f t="shared" si="221"/>
        <v>8.7011427255660748E-94</v>
      </c>
    </row>
    <row r="1202" spans="26:28">
      <c r="Z1202">
        <f t="shared" si="220"/>
        <v>119.89999999999746</v>
      </c>
      <c r="AA1202">
        <f t="shared" si="219"/>
        <v>6.1980548727938252E-94</v>
      </c>
      <c r="AB1202">
        <f t="shared" si="221"/>
        <v>6.6428476420203252E-94</v>
      </c>
    </row>
    <row r="1203" spans="26:28">
      <c r="Z1203">
        <f t="shared" si="220"/>
        <v>119.99999999999746</v>
      </c>
      <c r="AA1203">
        <f t="shared" si="219"/>
        <v>4.7317644254210598E-94</v>
      </c>
      <c r="AB1203">
        <f t="shared" si="221"/>
        <v>5.0710309858700521E-94</v>
      </c>
    </row>
    <row r="1204" spans="26:28">
      <c r="Z1204">
        <f t="shared" si="220"/>
        <v>120.09999999999745</v>
      </c>
      <c r="AA1204">
        <f t="shared" si="219"/>
        <v>3.6120584710941428E-94</v>
      </c>
      <c r="AB1204">
        <f t="shared" si="221"/>
        <v>3.8708134360861435E-94</v>
      </c>
    </row>
    <row r="1205" spans="26:28">
      <c r="Z1205">
        <f t="shared" si="220"/>
        <v>120.19999999999744</v>
      </c>
      <c r="AA1205">
        <f t="shared" si="219"/>
        <v>2.7570866675929547E-94</v>
      </c>
      <c r="AB1205">
        <f t="shared" si="221"/>
        <v>2.9544200934514976E-94</v>
      </c>
    </row>
    <row r="1206" spans="26:28">
      <c r="Z1206">
        <f t="shared" si="220"/>
        <v>120.29999999999744</v>
      </c>
      <c r="AA1206">
        <f t="shared" si="219"/>
        <v>2.1043117646754078E-94</v>
      </c>
      <c r="AB1206">
        <f t="shared" si="221"/>
        <v>2.254791138936621E-94</v>
      </c>
    </row>
    <row r="1207" spans="26:28">
      <c r="Z1207">
        <f t="shared" si="220"/>
        <v>120.39999999999743</v>
      </c>
      <c r="AA1207">
        <f t="shared" si="219"/>
        <v>1.6059565719610917E-94</v>
      </c>
      <c r="AB1207">
        <f t="shared" si="221"/>
        <v>1.7206973218611918E-94</v>
      </c>
    </row>
    <row r="1208" spans="26:28">
      <c r="Z1208">
        <f t="shared" si="220"/>
        <v>120.49999999999743</v>
      </c>
      <c r="AA1208">
        <f t="shared" si="219"/>
        <v>1.2255233466620023E-94</v>
      </c>
      <c r="AB1208">
        <f t="shared" si="221"/>
        <v>1.3130061732467439E-94</v>
      </c>
    </row>
    <row r="1209" spans="26:28">
      <c r="Z1209">
        <f t="shared" si="220"/>
        <v>120.59999999999742</v>
      </c>
      <c r="AA1209">
        <f t="shared" si="219"/>
        <v>9.3513322879989675E-95</v>
      </c>
      <c r="AB1209">
        <f t="shared" si="221"/>
        <v>1.0018280901541501E-94</v>
      </c>
    </row>
    <row r="1210" spans="26:28">
      <c r="Z1210">
        <f t="shared" si="220"/>
        <v>120.69999999999742</v>
      </c>
      <c r="AA1210">
        <f t="shared" si="219"/>
        <v>7.1349268902782557E-95</v>
      </c>
      <c r="AB1210">
        <f t="shared" si="221"/>
        <v>7.6433513257044979E-95</v>
      </c>
    </row>
    <row r="1211" spans="26:28">
      <c r="Z1211">
        <f t="shared" si="220"/>
        <v>120.79999999999741</v>
      </c>
      <c r="AA1211">
        <f t="shared" si="219"/>
        <v>5.4433935289679172E-95</v>
      </c>
      <c r="AB1211">
        <f t="shared" si="221"/>
        <v>5.83094104587943E-95</v>
      </c>
    </row>
    <row r="1212" spans="26:28">
      <c r="Z1212">
        <f t="shared" si="220"/>
        <v>120.89999999999741</v>
      </c>
      <c r="AA1212">
        <f t="shared" si="219"/>
        <v>4.1525429668848203E-95</v>
      </c>
      <c r="AB1212">
        <f t="shared" si="221"/>
        <v>4.4479276922636233E-95</v>
      </c>
    </row>
    <row r="1213" spans="26:28">
      <c r="Z1213">
        <f t="shared" si="220"/>
        <v>120.9999999999974</v>
      </c>
      <c r="AA1213">
        <f t="shared" si="219"/>
        <v>3.1675447806542495E-95</v>
      </c>
      <c r="AB1213">
        <f t="shared" si="221"/>
        <v>3.3926656044911787E-95</v>
      </c>
    </row>
    <row r="1214" spans="26:28">
      <c r="Z1214">
        <f t="shared" si="220"/>
        <v>121.09999999999739</v>
      </c>
      <c r="AA1214">
        <f t="shared" si="219"/>
        <v>2.415992866710864E-95</v>
      </c>
      <c r="AB1214">
        <f t="shared" si="221"/>
        <v>2.5875496499206662E-95</v>
      </c>
    </row>
    <row r="1215" spans="26:28">
      <c r="Z1215">
        <f t="shared" si="220"/>
        <v>121.19999999999739</v>
      </c>
      <c r="AA1215">
        <f t="shared" si="219"/>
        <v>1.8426074263619647E-95</v>
      </c>
      <c r="AB1215">
        <f t="shared" si="221"/>
        <v>1.9733342585856177E-95</v>
      </c>
    </row>
    <row r="1216" spans="26:28">
      <c r="Z1216">
        <f t="shared" si="220"/>
        <v>121.29999999999738</v>
      </c>
      <c r="AA1216">
        <f t="shared" si="219"/>
        <v>1.4051875757521595E-95</v>
      </c>
      <c r="AB1216">
        <f t="shared" si="221"/>
        <v>1.5047937426121556E-95</v>
      </c>
    </row>
    <row r="1217" spans="26:28">
      <c r="Z1217">
        <f t="shared" si="220"/>
        <v>121.39999999999738</v>
      </c>
      <c r="AA1217">
        <f t="shared" si="219"/>
        <v>1.0715196237963775E-95</v>
      </c>
      <c r="AB1217">
        <f t="shared" si="221"/>
        <v>1.1474074990008843E-95</v>
      </c>
    </row>
    <row r="1218" spans="26:28">
      <c r="Z1218">
        <f t="shared" si="220"/>
        <v>121.49999999999737</v>
      </c>
      <c r="AA1218">
        <f t="shared" si="219"/>
        <v>8.1701556444152401E-96</v>
      </c>
      <c r="AB1218">
        <f t="shared" si="221"/>
        <v>8.7482826584701389E-96</v>
      </c>
    </row>
    <row r="1219" spans="26:28">
      <c r="Z1219">
        <f t="shared" si="220"/>
        <v>121.59999999999737</v>
      </c>
      <c r="AA1219">
        <f t="shared" si="219"/>
        <v>6.2290946984219215E-96</v>
      </c>
      <c r="AB1219">
        <f t="shared" si="221"/>
        <v>6.6694861354178495E-96</v>
      </c>
    </row>
    <row r="1220" spans="26:28">
      <c r="Z1220">
        <f t="shared" si="220"/>
        <v>121.69999999999736</v>
      </c>
      <c r="AA1220">
        <f t="shared" ref="AA1220:AA1283" si="222">_xlfn.GAMMA.DIST($AH$1,$Z1220+1,1,FALSE)</f>
        <v>4.7488009705229577E-96</v>
      </c>
      <c r="AB1220">
        <f t="shared" si="221"/>
        <v>5.0842443542558087E-96</v>
      </c>
    </row>
    <row r="1221" spans="26:28">
      <c r="Z1221">
        <f t="shared" ref="Z1221:Z1284" si="223">Z1220+0.1</f>
        <v>121.79999999999735</v>
      </c>
      <c r="AA1221">
        <f t="shared" si="222"/>
        <v>3.6199907704965101E-96</v>
      </c>
      <c r="AB1221">
        <f t="shared" ref="AB1221:AB1284" si="224">_xlfn.GAMMA.DIST($AH$1,$Z1221,1,TRUE)</f>
        <v>3.875475169113674E-96</v>
      </c>
    </row>
    <row r="1222" spans="26:28">
      <c r="Z1222">
        <f t="shared" si="223"/>
        <v>121.89999999999735</v>
      </c>
      <c r="AA1222">
        <f t="shared" si="222"/>
        <v>2.7592779353383211E-96</v>
      </c>
      <c r="AB1222">
        <f t="shared" si="224"/>
        <v>2.9538472537891623E-96</v>
      </c>
    </row>
    <row r="1223" spans="26:28">
      <c r="Z1223">
        <f t="shared" si="223"/>
        <v>121.99999999999734</v>
      </c>
      <c r="AA1223">
        <f t="shared" si="222"/>
        <v>2.1030420265002995E-96</v>
      </c>
      <c r="AB1223">
        <f t="shared" si="224"/>
        <v>2.2512082383702644E-96</v>
      </c>
    </row>
    <row r="1224" spans="26:28">
      <c r="Z1224">
        <f t="shared" si="223"/>
        <v>122.09999999999734</v>
      </c>
      <c r="AA1224">
        <f t="shared" si="222"/>
        <v>1.602747110594697E-96</v>
      </c>
      <c r="AB1224">
        <f t="shared" si="224"/>
        <v>1.7155678320985696E-96</v>
      </c>
    </row>
    <row r="1225" spans="26:28">
      <c r="Z1225">
        <f t="shared" si="223"/>
        <v>122.19999999999733</v>
      </c>
      <c r="AA1225">
        <f t="shared" si="222"/>
        <v>1.2213682613366811E-96</v>
      </c>
      <c r="AB1225">
        <f t="shared" si="224"/>
        <v>1.307268322236571E-96</v>
      </c>
    </row>
    <row r="1226" spans="26:28">
      <c r="Z1226">
        <f t="shared" si="223"/>
        <v>122.29999999999733</v>
      </c>
      <c r="AA1226">
        <f t="shared" si="222"/>
        <v>9.3066388909197437E-97</v>
      </c>
      <c r="AB1226">
        <f t="shared" si="224"/>
        <v>9.9606166859979541E-97</v>
      </c>
    </row>
    <row r="1227" spans="26:28">
      <c r="Z1227">
        <f t="shared" si="223"/>
        <v>122.39999999999732</v>
      </c>
      <c r="AA1227">
        <f t="shared" si="222"/>
        <v>7.0909386868889187E-97</v>
      </c>
      <c r="AB1227">
        <f t="shared" si="224"/>
        <v>7.5887875204576077E-97</v>
      </c>
    </row>
    <row r="1228" spans="26:28">
      <c r="Z1228">
        <f t="shared" si="223"/>
        <v>122.49999999999731</v>
      </c>
      <c r="AA1228">
        <f t="shared" si="222"/>
        <v>5.4023069975324653E-97</v>
      </c>
      <c r="AB1228">
        <f t="shared" si="224"/>
        <v>5.7812701405531324E-97</v>
      </c>
    </row>
    <row r="1229" spans="26:28">
      <c r="Z1229">
        <f t="shared" si="223"/>
        <v>122.59999999999731</v>
      </c>
      <c r="AA1229">
        <f t="shared" si="222"/>
        <v>4.1154703961847607E-97</v>
      </c>
      <c r="AB1229">
        <f t="shared" si="224"/>
        <v>4.4039143699601252E-97</v>
      </c>
    </row>
    <row r="1230" spans="26:28">
      <c r="Z1230">
        <f t="shared" si="223"/>
        <v>122.6999999999973</v>
      </c>
      <c r="AA1230">
        <f t="shared" si="222"/>
        <v>3.134905286164873E-97</v>
      </c>
      <c r="AB1230">
        <f t="shared" si="224"/>
        <v>3.3544338373285878E-97</v>
      </c>
    </row>
    <row r="1231" spans="26:28">
      <c r="Z1231">
        <f t="shared" si="223"/>
        <v>122.7999999999973</v>
      </c>
      <c r="AA1231">
        <f t="shared" si="222"/>
        <v>2.3877789284224479E-97</v>
      </c>
      <c r="AB1231">
        <f t="shared" si="224"/>
        <v>2.5548439861711043E-97</v>
      </c>
    </row>
    <row r="1232" spans="26:28">
      <c r="Z1232">
        <f t="shared" si="223"/>
        <v>122.89999999999729</v>
      </c>
      <c r="AA1232">
        <f t="shared" si="222"/>
        <v>1.8185639769116765E-97</v>
      </c>
      <c r="AB1232">
        <f t="shared" si="224"/>
        <v>1.9456931845092955E-97</v>
      </c>
    </row>
    <row r="1233" spans="26:28">
      <c r="Z1233">
        <f t="shared" si="223"/>
        <v>122.99999999999729</v>
      </c>
      <c r="AA1233">
        <f t="shared" si="222"/>
        <v>1.3849301150125613E-97</v>
      </c>
      <c r="AB1233">
        <f t="shared" si="224"/>
        <v>1.4816621186992228E-97</v>
      </c>
    </row>
    <row r="1234" spans="26:28">
      <c r="Z1234">
        <f t="shared" si="223"/>
        <v>123.09999999999728</v>
      </c>
      <c r="AA1234">
        <f t="shared" si="222"/>
        <v>1.0546102027472783E-97</v>
      </c>
      <c r="AB1234">
        <f t="shared" si="224"/>
        <v>1.1282072150393917E-97</v>
      </c>
    </row>
    <row r="1235" spans="26:28">
      <c r="Z1235">
        <f t="shared" si="223"/>
        <v>123.19999999999727</v>
      </c>
      <c r="AA1235">
        <f t="shared" si="222"/>
        <v>8.0300997701535767E-98</v>
      </c>
      <c r="AB1235">
        <f t="shared" si="224"/>
        <v>8.5900060899857634E-98</v>
      </c>
    </row>
    <row r="1236" spans="26:28">
      <c r="Z1236">
        <f t="shared" si="223"/>
        <v>123.29999999999727</v>
      </c>
      <c r="AA1236">
        <f t="shared" si="222"/>
        <v>6.1138503662983758E-98</v>
      </c>
      <c r="AB1236">
        <f t="shared" si="224"/>
        <v>6.5397779507846933E-98</v>
      </c>
    </row>
    <row r="1237" spans="26:28">
      <c r="Z1237">
        <f t="shared" si="223"/>
        <v>123.39999999999726</v>
      </c>
      <c r="AA1237">
        <f t="shared" si="222"/>
        <v>4.6545059452032702E-98</v>
      </c>
      <c r="AB1237">
        <f t="shared" si="224"/>
        <v>4.9784883356892017E-98</v>
      </c>
    </row>
    <row r="1238" spans="26:28">
      <c r="Z1238">
        <f t="shared" si="223"/>
        <v>123.49999999999726</v>
      </c>
      <c r="AA1238">
        <f t="shared" si="222"/>
        <v>3.5432134963579419E-98</v>
      </c>
      <c r="AB1238">
        <f t="shared" si="224"/>
        <v>3.7896314302075771E-98</v>
      </c>
    </row>
    <row r="1239" spans="26:28">
      <c r="Z1239">
        <f t="shared" si="223"/>
        <v>123.59999999999725</v>
      </c>
      <c r="AA1239">
        <f t="shared" si="222"/>
        <v>2.6970315703158295E-98</v>
      </c>
      <c r="AB1239">
        <f t="shared" si="224"/>
        <v>2.8844397377524717E-98</v>
      </c>
    </row>
    <row r="1240" spans="26:28">
      <c r="Z1240">
        <f t="shared" si="223"/>
        <v>123.69999999999725</v>
      </c>
      <c r="AA1240">
        <f t="shared" si="222"/>
        <v>2.0527674064624874E-98</v>
      </c>
      <c r="AB1240">
        <f t="shared" si="224"/>
        <v>2.195285511637197E-98</v>
      </c>
    </row>
    <row r="1241" spans="26:28">
      <c r="Z1241">
        <f t="shared" si="223"/>
        <v>123.79999999999724</v>
      </c>
      <c r="AA1241">
        <f t="shared" si="222"/>
        <v>1.5622786203736855E-98</v>
      </c>
      <c r="AB1241">
        <f t="shared" si="224"/>
        <v>1.6706505774871005E-98</v>
      </c>
    </row>
    <row r="1242" spans="26:28">
      <c r="Z1242">
        <f t="shared" si="223"/>
        <v>123.89999999999723</v>
      </c>
      <c r="AA1242">
        <f t="shared" si="222"/>
        <v>1.1888917040344855E-98</v>
      </c>
      <c r="AB1242">
        <f t="shared" si="224"/>
        <v>1.27129207597617E-98</v>
      </c>
    </row>
    <row r="1243" spans="26:28">
      <c r="Z1243">
        <f t="shared" si="223"/>
        <v>123.99999999999723</v>
      </c>
      <c r="AA1243">
        <f t="shared" si="222"/>
        <v>9.0467209125839136E-99</v>
      </c>
      <c r="AB1243">
        <f t="shared" si="224"/>
        <v>9.6732003686657778E-99</v>
      </c>
    </row>
    <row r="1244" spans="26:28">
      <c r="Z1244">
        <f t="shared" si="223"/>
        <v>124.09999999999722</v>
      </c>
      <c r="AA1244">
        <f t="shared" si="222"/>
        <v>6.883434844685375E-99</v>
      </c>
      <c r="AB1244">
        <f t="shared" si="224"/>
        <v>7.3597012292138551E-99</v>
      </c>
    </row>
    <row r="1245" spans="26:28">
      <c r="Z1245">
        <f t="shared" si="223"/>
        <v>124.19999999999722</v>
      </c>
      <c r="AA1245">
        <f t="shared" si="222"/>
        <v>5.2370215892315968E-99</v>
      </c>
      <c r="AB1245">
        <f t="shared" si="224"/>
        <v>5.5990631983244164E-99</v>
      </c>
    </row>
    <row r="1246" spans="26:28">
      <c r="Z1246">
        <f t="shared" si="223"/>
        <v>124.29999999999721</v>
      </c>
      <c r="AA1246">
        <f t="shared" si="222"/>
        <v>3.9840859185058142E-99</v>
      </c>
      <c r="AB1246">
        <f t="shared" si="224"/>
        <v>4.2592758448591892E-99</v>
      </c>
    </row>
    <row r="1247" spans="26:28">
      <c r="Z1247">
        <f t="shared" si="223"/>
        <v>124.39999999999721</v>
      </c>
      <c r="AA1247">
        <f t="shared" si="222"/>
        <v>3.0306670543532094E-99</v>
      </c>
      <c r="AB1247">
        <f t="shared" si="224"/>
        <v>3.2398239048601578E-99</v>
      </c>
    </row>
    <row r="1248" spans="26:28">
      <c r="Z1248">
        <f t="shared" si="223"/>
        <v>124.4999999999972</v>
      </c>
      <c r="AA1248">
        <f t="shared" si="222"/>
        <v>2.3052232385947607E-99</v>
      </c>
      <c r="AB1248">
        <f t="shared" si="224"/>
        <v>2.4641793384960735E-99</v>
      </c>
    </row>
    <row r="1249" spans="26:28">
      <c r="Z1249">
        <f t="shared" si="223"/>
        <v>124.59999999999719</v>
      </c>
      <c r="AA1249">
        <f t="shared" si="222"/>
        <v>1.7532869758878048E-99</v>
      </c>
      <c r="AB1249">
        <f t="shared" si="224"/>
        <v>1.8740816743655807E-99</v>
      </c>
    </row>
    <row r="1250" spans="26:28">
      <c r="Z1250">
        <f t="shared" si="223"/>
        <v>124.69999999999719</v>
      </c>
      <c r="AA1250">
        <f t="shared" si="222"/>
        <v>1.3333934236045131E-99</v>
      </c>
      <c r="AB1250">
        <f t="shared" si="224"/>
        <v>1.4251810517478595E-99</v>
      </c>
    </row>
    <row r="1251" spans="26:28">
      <c r="Z1251">
        <f t="shared" si="223"/>
        <v>124.79999999999718</v>
      </c>
      <c r="AA1251">
        <f t="shared" si="222"/>
        <v>1.0139789122618988E-99</v>
      </c>
      <c r="AB1251">
        <f t="shared" si="224"/>
        <v>1.0837195711348626E-99</v>
      </c>
    </row>
    <row r="1252" spans="26:28">
      <c r="Z1252">
        <f t="shared" si="223"/>
        <v>124.89999999999718</v>
      </c>
      <c r="AA1252">
        <f t="shared" si="222"/>
        <v>7.7101863912578532E-100</v>
      </c>
      <c r="AB1252">
        <f t="shared" si="224"/>
        <v>8.2400371941754038E-100</v>
      </c>
    </row>
    <row r="1253" spans="26:28">
      <c r="Z1253">
        <f t="shared" si="223"/>
        <v>124.99999999999717</v>
      </c>
      <c r="AA1253">
        <f t="shared" si="222"/>
        <v>5.8622751513557093E-100</v>
      </c>
      <c r="AB1253">
        <f t="shared" si="224"/>
        <v>6.2647945608209728E-100</v>
      </c>
    </row>
    <row r="1254" spans="26:28">
      <c r="Z1254">
        <f t="shared" si="223"/>
        <v>125.09999999999717</v>
      </c>
      <c r="AA1254">
        <f t="shared" si="222"/>
        <v>4.456900259149633E-100</v>
      </c>
      <c r="AB1254">
        <f t="shared" si="224"/>
        <v>4.7626638452891275E-100</v>
      </c>
    </row>
    <row r="1255" spans="26:28">
      <c r="Z1255">
        <f t="shared" si="223"/>
        <v>125.19999999999716</v>
      </c>
      <c r="AA1255">
        <f t="shared" si="222"/>
        <v>3.38816891955125E-100</v>
      </c>
      <c r="AB1255">
        <f t="shared" si="224"/>
        <v>3.6204160909285534E-100</v>
      </c>
    </row>
    <row r="1256" spans="26:28">
      <c r="Z1256">
        <f t="shared" si="223"/>
        <v>125.29999999999715</v>
      </c>
      <c r="AA1256">
        <f t="shared" si="222"/>
        <v>2.5755064596890653E-100</v>
      </c>
      <c r="AB1256">
        <f t="shared" si="224"/>
        <v>2.7518992635350027E-100</v>
      </c>
    </row>
    <row r="1257" spans="26:28">
      <c r="Z1257">
        <f t="shared" si="223"/>
        <v>125.39999999999715</v>
      </c>
      <c r="AA1257">
        <f t="shared" si="222"/>
        <v>1.9576079059222788E-100</v>
      </c>
      <c r="AB1257">
        <f t="shared" si="224"/>
        <v>2.0915685050698772E-100</v>
      </c>
    </row>
    <row r="1258" spans="26:28">
      <c r="Z1258">
        <f t="shared" si="223"/>
        <v>125.49999999999714</v>
      </c>
      <c r="AA1258">
        <f t="shared" si="222"/>
        <v>1.4878333253085135E-100</v>
      </c>
      <c r="AB1258">
        <f t="shared" si="224"/>
        <v>1.5895609990133283E-100</v>
      </c>
    </row>
    <row r="1259" spans="26:28">
      <c r="Z1259">
        <f t="shared" si="223"/>
        <v>125.59999999999714</v>
      </c>
      <c r="AA1259">
        <f t="shared" si="222"/>
        <v>1.130702587953281E-100</v>
      </c>
      <c r="AB1259">
        <f t="shared" si="224"/>
        <v>1.2079469847786326E-100</v>
      </c>
    </row>
    <row r="1260" spans="26:28">
      <c r="Z1260">
        <f t="shared" si="223"/>
        <v>125.69999999999713</v>
      </c>
      <c r="AA1260">
        <f t="shared" si="222"/>
        <v>8.592272658073784E-101</v>
      </c>
      <c r="AB1260">
        <f t="shared" si="224"/>
        <v>9.1787628143269979E-101</v>
      </c>
    </row>
    <row r="1261" spans="26:28">
      <c r="Z1261">
        <f t="shared" si="223"/>
        <v>125.79999999999713</v>
      </c>
      <c r="AA1261">
        <f t="shared" si="222"/>
        <v>6.5287990376173681E-101</v>
      </c>
      <c r="AB1261">
        <f t="shared" si="224"/>
        <v>6.9740658872968895E-101</v>
      </c>
    </row>
    <row r="1262" spans="26:28">
      <c r="Z1262">
        <f t="shared" si="223"/>
        <v>125.89999999999712</v>
      </c>
      <c r="AA1262">
        <f t="shared" si="222"/>
        <v>4.9604852874660931E-101</v>
      </c>
      <c r="AB1262">
        <f t="shared" si="224"/>
        <v>5.2985080291796565E-101</v>
      </c>
    </row>
    <row r="1263" spans="26:28">
      <c r="Z1263">
        <f t="shared" si="223"/>
        <v>125.99999999999712</v>
      </c>
      <c r="AA1263">
        <f t="shared" si="222"/>
        <v>3.7686054544433219E-101</v>
      </c>
      <c r="AB1263">
        <f t="shared" si="224"/>
        <v>4.025194094655255E-101</v>
      </c>
    </row>
    <row r="1264" spans="26:28">
      <c r="Z1264">
        <f t="shared" si="223"/>
        <v>126.09999999999711</v>
      </c>
      <c r="AA1264">
        <f t="shared" si="222"/>
        <v>2.862878041167304E-101</v>
      </c>
      <c r="AB1264">
        <f t="shared" si="224"/>
        <v>3.0576358613978371E-101</v>
      </c>
    </row>
    <row r="1265" spans="26:28">
      <c r="Z1265">
        <f t="shared" si="223"/>
        <v>126.1999999999971</v>
      </c>
      <c r="AA1265">
        <f t="shared" si="222"/>
        <v>2.1746567550214349E-101</v>
      </c>
      <c r="AB1265">
        <f t="shared" si="224"/>
        <v>2.3224717137733813E-101</v>
      </c>
    </row>
    <row r="1266" spans="26:28">
      <c r="Z1266">
        <f t="shared" si="223"/>
        <v>126.2999999999971</v>
      </c>
      <c r="AA1266">
        <f t="shared" si="222"/>
        <v>1.6517499860240941E-101</v>
      </c>
      <c r="AB1266">
        <f t="shared" si="224"/>
        <v>1.7639280384601395E-101</v>
      </c>
    </row>
    <row r="1267" spans="26:28">
      <c r="Z1267">
        <f t="shared" si="223"/>
        <v>126.39999999999709</v>
      </c>
      <c r="AA1267">
        <f t="shared" si="222"/>
        <v>1.2544797498395638E-101</v>
      </c>
      <c r="AB1267">
        <f t="shared" si="224"/>
        <v>1.339605991477017E-101</v>
      </c>
    </row>
    <row r="1268" spans="26:28">
      <c r="Z1268">
        <f t="shared" si="223"/>
        <v>126.49999999999709</v>
      </c>
      <c r="AA1268">
        <f t="shared" si="222"/>
        <v>9.5268378932808207E-102</v>
      </c>
      <c r="AB1268">
        <f t="shared" si="224"/>
        <v>1.0172767370488325E-101</v>
      </c>
    </row>
    <row r="1269" spans="26:28">
      <c r="Z1269">
        <f t="shared" si="223"/>
        <v>126.59999999999708</v>
      </c>
      <c r="AA1269">
        <f t="shared" si="222"/>
        <v>7.2343530508874361E-102</v>
      </c>
      <c r="AB1269">
        <f t="shared" si="224"/>
        <v>7.7244396825369311E-102</v>
      </c>
    </row>
    <row r="1270" spans="26:28">
      <c r="Z1270">
        <f t="shared" si="223"/>
        <v>126.69999999999708</v>
      </c>
      <c r="AA1270">
        <f t="shared" si="222"/>
        <v>5.4930867032687015E-102</v>
      </c>
      <c r="AB1270">
        <f t="shared" si="224"/>
        <v>5.8649015625339964E-102</v>
      </c>
    </row>
    <row r="1271" spans="26:28">
      <c r="Z1271">
        <f t="shared" si="223"/>
        <v>126.79999999999707</v>
      </c>
      <c r="AA1271">
        <f t="shared" si="222"/>
        <v>4.1706050634629373E-102</v>
      </c>
      <c r="AB1271">
        <f t="shared" si="224"/>
        <v>4.4526684967932912E-102</v>
      </c>
    </row>
    <row r="1272" spans="26:28">
      <c r="Z1272">
        <f t="shared" si="223"/>
        <v>126.89999999999706</v>
      </c>
      <c r="AA1272">
        <f t="shared" si="222"/>
        <v>3.1662672047661298E-102</v>
      </c>
      <c r="AB1272">
        <f t="shared" si="224"/>
        <v>3.3802274171368552E-102</v>
      </c>
    </row>
    <row r="1273" spans="26:28">
      <c r="Z1273">
        <f t="shared" si="223"/>
        <v>126.99999999999706</v>
      </c>
      <c r="AA1273">
        <f t="shared" si="222"/>
        <v>2.4035987544093343E-102</v>
      </c>
      <c r="AB1273">
        <f t="shared" si="224"/>
        <v>2.5658864021182045E-102</v>
      </c>
    </row>
    <row r="1274" spans="26:28">
      <c r="Z1274">
        <f t="shared" si="223"/>
        <v>127.09999999999705</v>
      </c>
      <c r="AA1274">
        <f t="shared" si="222"/>
        <v>1.8244934802091399E-102</v>
      </c>
      <c r="AB1274">
        <f t="shared" si="224"/>
        <v>1.9475782023061462E-102</v>
      </c>
    </row>
    <row r="1275" spans="26:28">
      <c r="Z1275">
        <f t="shared" si="223"/>
        <v>127.19999999999705</v>
      </c>
      <c r="AA1275">
        <f t="shared" si="222"/>
        <v>1.3848050090941625E-102</v>
      </c>
      <c r="AB1275">
        <f t="shared" si="224"/>
        <v>1.478149587519792E-102</v>
      </c>
    </row>
    <row r="1276" spans="26:28">
      <c r="Z1276">
        <f t="shared" si="223"/>
        <v>127.29999999999704</v>
      </c>
      <c r="AA1276">
        <f t="shared" si="222"/>
        <v>1.0509956706046757E-102</v>
      </c>
      <c r="AB1276">
        <f t="shared" si="224"/>
        <v>1.1217805243606771E-102</v>
      </c>
    </row>
    <row r="1277" spans="26:28">
      <c r="Z1277">
        <f t="shared" si="223"/>
        <v>127.39999999999704</v>
      </c>
      <c r="AA1277">
        <f t="shared" si="222"/>
        <v>7.9758916591074387E-103</v>
      </c>
      <c r="AB1277">
        <f t="shared" si="224"/>
        <v>8.5126241637422625E-103</v>
      </c>
    </row>
    <row r="1278" spans="26:28">
      <c r="Z1278">
        <f t="shared" si="223"/>
        <v>127.49999999999703</v>
      </c>
      <c r="AA1278">
        <f t="shared" si="222"/>
        <v>6.0523440733793525E-103</v>
      </c>
      <c r="AB1278">
        <f t="shared" si="224"/>
        <v>6.4592947720730887E-103</v>
      </c>
    </row>
    <row r="1279" spans="26:28">
      <c r="Z1279">
        <f t="shared" si="223"/>
        <v>127.59999999999702</v>
      </c>
      <c r="AA1279">
        <f t="shared" si="222"/>
        <v>4.5923401028369277E-103</v>
      </c>
      <c r="AB1279">
        <f t="shared" si="224"/>
        <v>4.9008663164970159E-103</v>
      </c>
    </row>
    <row r="1280" spans="26:28">
      <c r="Z1280">
        <f t="shared" si="223"/>
        <v>127.69999999999702</v>
      </c>
      <c r="AA1280">
        <f t="shared" si="222"/>
        <v>3.4842601641724792E-103</v>
      </c>
      <c r="AB1280">
        <f t="shared" si="224"/>
        <v>3.7181485926561979E-103</v>
      </c>
    </row>
    <row r="1281" spans="26:28">
      <c r="Z1281">
        <f t="shared" si="223"/>
        <v>127.79999999999701</v>
      </c>
      <c r="AA1281">
        <f t="shared" si="222"/>
        <v>2.6433412374066109E-103</v>
      </c>
      <c r="AB1281">
        <f t="shared" si="224"/>
        <v>2.8206343333033082E-103</v>
      </c>
    </row>
    <row r="1282" spans="26:28">
      <c r="Z1282">
        <f t="shared" si="223"/>
        <v>127.89999999999701</v>
      </c>
      <c r="AA1282">
        <f t="shared" si="222"/>
        <v>2.0052200436754602E-103</v>
      </c>
      <c r="AB1282">
        <f t="shared" si="224"/>
        <v>2.1396021237088638E-103</v>
      </c>
    </row>
    <row r="1283" spans="26:28">
      <c r="Z1283">
        <f t="shared" si="223"/>
        <v>127.999999999997</v>
      </c>
      <c r="AA1283">
        <f t="shared" si="222"/>
        <v>1.521027336774957E-103</v>
      </c>
      <c r="AB1283">
        <f t="shared" si="224"/>
        <v>1.6228764770904227E-103</v>
      </c>
    </row>
    <row r="1284" spans="26:28">
      <c r="Z1284">
        <f t="shared" si="223"/>
        <v>128.09999999999701</v>
      </c>
      <c r="AA1284">
        <f t="shared" ref="AA1284:AA1290" si="225">_xlfn.GAMMA.DIST($AH$1,$Z1284+1,1,FALSE)</f>
        <v>1.1536609828022139E-103</v>
      </c>
      <c r="AB1284">
        <f t="shared" si="224"/>
        <v>1.2308472209700694E-103</v>
      </c>
    </row>
    <row r="1285" spans="26:28">
      <c r="Z1285">
        <f t="shared" ref="Z1285:Z1290" si="226">Z1284+0.1</f>
        <v>128.199999999997</v>
      </c>
      <c r="AA1285">
        <f t="shared" si="225"/>
        <v>8.7495480293791355E-104</v>
      </c>
      <c r="AB1285">
        <f t="shared" ref="AB1285:AB1290" si="227">_xlfn.GAMMA.DIST($AH$1,$Z1285,1,TRUE)</f>
        <v>9.3344578425692872E-104</v>
      </c>
    </row>
    <row r="1286" spans="26:28">
      <c r="Z1286">
        <f t="shared" si="226"/>
        <v>128.299999999997</v>
      </c>
      <c r="AA1286">
        <f t="shared" si="225"/>
        <v>6.6352805392822754E-104</v>
      </c>
      <c r="AB1286">
        <f t="shared" si="227"/>
        <v>7.0784853755994524E-104</v>
      </c>
    </row>
    <row r="1287" spans="26:28">
      <c r="Z1287">
        <f t="shared" si="226"/>
        <v>128.39999999999699</v>
      </c>
      <c r="AA1287">
        <f t="shared" si="225"/>
        <v>5.0315204391573333E-104</v>
      </c>
      <c r="AB1287">
        <f t="shared" si="227"/>
        <v>5.3673250463523864E-104</v>
      </c>
    </row>
    <row r="1288" spans="26:28">
      <c r="Z1288">
        <f t="shared" si="226"/>
        <v>128.49999999999699</v>
      </c>
      <c r="AA1288">
        <f t="shared" si="225"/>
        <v>3.8150962641542972E-104</v>
      </c>
      <c r="AB1288">
        <f t="shared" si="227"/>
        <v>4.0695069869356729E-104</v>
      </c>
    </row>
    <row r="1289" spans="26:28">
      <c r="Z1289">
        <f t="shared" si="226"/>
        <v>128.59999999999698</v>
      </c>
      <c r="AA1289">
        <f t="shared" si="225"/>
        <v>2.8925314800142463E-104</v>
      </c>
      <c r="AB1289">
        <f t="shared" si="227"/>
        <v>3.0852621366006421E-104</v>
      </c>
    </row>
    <row r="1290" spans="26:28">
      <c r="Z1290">
        <f t="shared" si="226"/>
        <v>128.69999999999698</v>
      </c>
      <c r="AA1290">
        <f t="shared" si="225"/>
        <v>2.1928910124166534E-104</v>
      </c>
      <c r="AB1290">
        <f t="shared" si="227"/>
        <v>2.3388842848375654E-104</v>
      </c>
    </row>
  </sheetData>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Minimum volume predictor</vt:lpstr>
      <vt:lpstr>2. Do reported values differ</vt:lpstr>
      <vt:lpstr>3. Illustration</vt:lpstr>
      <vt:lpstr>graph helper (hide)</vt:lpstr>
      <vt:lpstr>Sheet2</vt:lpstr>
      <vt:lpstr>Sheet1</vt:lpstr>
      <vt:lpstr>helper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Cross</dc:creator>
  <cp:keywords/>
  <dc:description/>
  <cp:lastModifiedBy>Ansell, Kate</cp:lastModifiedBy>
  <cp:revision/>
  <dcterms:created xsi:type="dcterms:W3CDTF">2024-01-12T18:33:42Z</dcterms:created>
  <dcterms:modified xsi:type="dcterms:W3CDTF">2025-02-25T14:23:00Z</dcterms:modified>
  <cp:category/>
  <cp:contentStatus/>
</cp:coreProperties>
</file>